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2_希望調査\"/>
    </mc:Choice>
  </mc:AlternateContent>
  <xr:revisionPtr revIDLastSave="0" documentId="13_ncr:1_{2EC6923A-0052-472F-8052-804F0BA80E90}" xr6:coauthVersionLast="47" xr6:coauthVersionMax="47" xr10:uidLastSave="{00000000-0000-0000-0000-000000000000}"/>
  <bookViews>
    <workbookView xWindow="3870" yWindow="1425" windowWidth="21600" windowHeight="11385" tabRatio="832" xr2:uid="{00000000-000D-0000-FFFF-FFFF00000000}"/>
  </bookViews>
  <sheets>
    <sheet name="希望調査票" sheetId="53" r:id="rId1"/>
    <sheet name="【要記入】経費所要額調書" sheetId="54" r:id="rId2"/>
    <sheet name="【要記入】(様式2) 事業費内訳書（病室）" sheetId="47" r:id="rId3"/>
    <sheet name="【要記入】16 新興感染症（病室）" sheetId="34" r:id="rId4"/>
    <sheet name="（様式2）事業費内訳書 (記載例)" sheetId="55" r:id="rId5"/>
    <sheet name="12-1 スプリンクラー（総括表）見直し前" sheetId="25" state="hidden" r:id="rId6"/>
    <sheet name="12-2スプリンクラー（個別計画書）見直し前" sheetId="26" state="hidden" r:id="rId7"/>
    <sheet name="１6 新興感染症（病室） (記載例)" sheetId="56" r:id="rId8"/>
    <sheet name="管理用（このシートは削除しないでください）" sheetId="9" r:id="rId9"/>
  </sheets>
  <externalReferences>
    <externalReference r:id="rId10"/>
    <externalReference r:id="rId11"/>
  </externalReferences>
  <definedNames>
    <definedName name="_xlnm.Print_Area" localSheetId="4">'（様式2）事業費内訳書 (記載例)'!$A$1:$U$55</definedName>
    <definedName name="_xlnm.Print_Area" localSheetId="2">'【要記入】(様式2) 事業費内訳書（病室）'!$A$1:$U$61</definedName>
    <definedName name="_xlnm.Print_Area" localSheetId="3">'【要記入】16 新興感染症（病室）'!$A$1:$K$50</definedName>
    <definedName name="_xlnm.Print_Area" localSheetId="1">【要記入】経費所要額調書!$B$1:$L$39</definedName>
    <definedName name="_xlnm.Print_Area" localSheetId="5">'12-1 スプリンクラー（総括表）見直し前'!$A$1:$AI$43</definedName>
    <definedName name="_xlnm.Print_Area" localSheetId="6">'12-2スプリンクラー（個別計画書）見直し前'!$B$1:$BQ$41</definedName>
    <definedName name="_xlnm.Print_Area" localSheetId="7">'１6 新興感染症（病室） (記載例)'!$A$1:$O$58</definedName>
    <definedName name="_xlnm.Print_Area" localSheetId="8">'管理用（このシートは削除しないでください）'!$A$1:$W$72</definedName>
    <definedName name="_xlnm.Print_Area" localSheetId="0">希望調査票!$A$1:$I$14</definedName>
    <definedName name="_xlnm.Print_Titles" localSheetId="4">'（様式2）事業費内訳書 (記載例)'!$A:$C</definedName>
    <definedName name="_xlnm.Print_Titles" localSheetId="2">'【要記入】(様式2) 事業費内訳書（病室）'!$A:$C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'[2]管理用（このシートは削除しないでください）'!#REF!</definedName>
    <definedName name="有床診療所等スプリンクラー等施設整備事業" localSheetId="7">'[2]管理用（このシートは削除しないでください）'!#REF!</definedName>
    <definedName name="有床診療所等スプリンクラー等施設整備事業" localSheetId="0">'[2]管理用（このシートは削除しないでください）'!#REF!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56" l="1"/>
  <c r="K32" i="56"/>
  <c r="K31" i="56"/>
  <c r="K30" i="56"/>
  <c r="K17" i="56"/>
  <c r="U55" i="55"/>
  <c r="R55" i="55"/>
  <c r="O55" i="55"/>
  <c r="L55" i="55"/>
  <c r="I55" i="55"/>
  <c r="F54" i="55"/>
  <c r="F49" i="55"/>
  <c r="F48" i="55"/>
  <c r="F55" i="55" s="1"/>
  <c r="T47" i="55"/>
  <c r="Q47" i="55"/>
  <c r="N47" i="55"/>
  <c r="K47" i="55"/>
  <c r="H47" i="55"/>
  <c r="U46" i="55"/>
  <c r="T46" i="55"/>
  <c r="R46" i="55"/>
  <c r="Q46" i="55"/>
  <c r="O46" i="55"/>
  <c r="N46" i="55"/>
  <c r="L46" i="55"/>
  <c r="K46" i="55"/>
  <c r="I46" i="55"/>
  <c r="H46" i="55"/>
  <c r="F46" i="55"/>
  <c r="D46" i="55"/>
  <c r="E46" i="55" s="1"/>
  <c r="T45" i="55"/>
  <c r="Q45" i="55"/>
  <c r="N45" i="55"/>
  <c r="H45" i="55"/>
  <c r="E45" i="55"/>
  <c r="T44" i="55"/>
  <c r="Q44" i="55"/>
  <c r="N44" i="55"/>
  <c r="H44" i="55"/>
  <c r="E44" i="55"/>
  <c r="T43" i="55"/>
  <c r="Q43" i="55"/>
  <c r="N43" i="55"/>
  <c r="H43" i="55"/>
  <c r="E43" i="55"/>
  <c r="T42" i="55"/>
  <c r="Q42" i="55"/>
  <c r="N42" i="55"/>
  <c r="H42" i="55"/>
  <c r="E42" i="55"/>
  <c r="T41" i="55"/>
  <c r="Q41" i="55"/>
  <c r="N41" i="55"/>
  <c r="H41" i="55"/>
  <c r="E41" i="55"/>
  <c r="T40" i="55"/>
  <c r="Q40" i="55"/>
  <c r="N40" i="55"/>
  <c r="H40" i="55"/>
  <c r="E40" i="55"/>
  <c r="T39" i="55"/>
  <c r="Q39" i="55"/>
  <c r="N39" i="55"/>
  <c r="H39" i="55"/>
  <c r="E39" i="55"/>
  <c r="T38" i="55"/>
  <c r="Q38" i="55"/>
  <c r="N38" i="55"/>
  <c r="H38" i="55"/>
  <c r="E38" i="55"/>
  <c r="T37" i="55"/>
  <c r="Q37" i="55"/>
  <c r="N37" i="55"/>
  <c r="H37" i="55"/>
  <c r="E37" i="55"/>
  <c r="T36" i="55"/>
  <c r="Q36" i="55"/>
  <c r="N36" i="55"/>
  <c r="H36" i="55"/>
  <c r="E36" i="55"/>
  <c r="B36" i="55"/>
  <c r="T35" i="55"/>
  <c r="Q35" i="55"/>
  <c r="N35" i="55"/>
  <c r="L35" i="55"/>
  <c r="L47" i="55" s="1"/>
  <c r="K35" i="55"/>
  <c r="H35" i="55"/>
  <c r="U34" i="55"/>
  <c r="T34" i="55"/>
  <c r="R34" i="55"/>
  <c r="Q34" i="55"/>
  <c r="O34" i="55"/>
  <c r="N34" i="55"/>
  <c r="L34" i="55"/>
  <c r="K34" i="55"/>
  <c r="I34" i="55"/>
  <c r="H34" i="55"/>
  <c r="F34" i="55"/>
  <c r="E34" i="55"/>
  <c r="D34" i="55"/>
  <c r="T33" i="55"/>
  <c r="Q33" i="55"/>
  <c r="N33" i="55"/>
  <c r="H33" i="55"/>
  <c r="E33" i="55"/>
  <c r="T32" i="55"/>
  <c r="Q32" i="55"/>
  <c r="N32" i="55"/>
  <c r="H32" i="55"/>
  <c r="E32" i="55"/>
  <c r="T31" i="55"/>
  <c r="Q31" i="55"/>
  <c r="N31" i="55"/>
  <c r="H31" i="55"/>
  <c r="E31" i="55"/>
  <c r="T30" i="55"/>
  <c r="Q30" i="55"/>
  <c r="N30" i="55"/>
  <c r="H30" i="55"/>
  <c r="E30" i="55"/>
  <c r="T29" i="55"/>
  <c r="Q29" i="55"/>
  <c r="N29" i="55"/>
  <c r="H29" i="55"/>
  <c r="E29" i="55"/>
  <c r="U28" i="55"/>
  <c r="U35" i="55" s="1"/>
  <c r="U47" i="55" s="1"/>
  <c r="T28" i="55"/>
  <c r="R28" i="55"/>
  <c r="R35" i="55" s="1"/>
  <c r="R47" i="55" s="1"/>
  <c r="Q28" i="55"/>
  <c r="O28" i="55"/>
  <c r="O35" i="55" s="1"/>
  <c r="O47" i="55" s="1"/>
  <c r="N28" i="55"/>
  <c r="L28" i="55"/>
  <c r="K28" i="55"/>
  <c r="I28" i="55"/>
  <c r="I35" i="55" s="1"/>
  <c r="I47" i="55" s="1"/>
  <c r="H28" i="55"/>
  <c r="F28" i="55"/>
  <c r="F35" i="55" s="1"/>
  <c r="F47" i="55" s="1"/>
  <c r="E28" i="55"/>
  <c r="D28" i="55"/>
  <c r="D35" i="55" s="1"/>
  <c r="T27" i="55"/>
  <c r="Q27" i="55"/>
  <c r="N27" i="55"/>
  <c r="H27" i="55"/>
  <c r="E27" i="55"/>
  <c r="T26" i="55"/>
  <c r="Q26" i="55"/>
  <c r="N26" i="55"/>
  <c r="H26" i="55"/>
  <c r="E26" i="55"/>
  <c r="T25" i="55"/>
  <c r="Q25" i="55"/>
  <c r="N25" i="55"/>
  <c r="H25" i="55"/>
  <c r="E25" i="55"/>
  <c r="T24" i="55"/>
  <c r="Q24" i="55"/>
  <c r="N24" i="55"/>
  <c r="H24" i="55"/>
  <c r="E24" i="55"/>
  <c r="T23" i="55"/>
  <c r="Q23" i="55"/>
  <c r="N23" i="55"/>
  <c r="H23" i="55"/>
  <c r="E23" i="55"/>
  <c r="T22" i="55"/>
  <c r="Q22" i="55"/>
  <c r="N22" i="55"/>
  <c r="H22" i="55"/>
  <c r="E22" i="55"/>
  <c r="T21" i="55"/>
  <c r="Q21" i="55"/>
  <c r="N21" i="55"/>
  <c r="H21" i="55"/>
  <c r="E21" i="55"/>
  <c r="T20" i="55"/>
  <c r="Q20" i="55"/>
  <c r="N20" i="55"/>
  <c r="H20" i="55"/>
  <c r="E20" i="55"/>
  <c r="C20" i="55"/>
  <c r="B42" i="55" s="1"/>
  <c r="T19" i="55"/>
  <c r="Q19" i="55"/>
  <c r="N19" i="55"/>
  <c r="H19" i="55"/>
  <c r="E19" i="55"/>
  <c r="C19" i="55"/>
  <c r="T18" i="55"/>
  <c r="Q18" i="55"/>
  <c r="N18" i="55"/>
  <c r="H18" i="55"/>
  <c r="E18" i="55"/>
  <c r="T17" i="55"/>
  <c r="Q17" i="55"/>
  <c r="N17" i="55"/>
  <c r="H17" i="55"/>
  <c r="E17" i="55"/>
  <c r="T16" i="55"/>
  <c r="Q16" i="55"/>
  <c r="N16" i="55"/>
  <c r="H16" i="55"/>
  <c r="E16" i="55"/>
  <c r="T15" i="55"/>
  <c r="Q15" i="55"/>
  <c r="N15" i="55"/>
  <c r="H15" i="55"/>
  <c r="E15" i="55"/>
  <c r="T14" i="55"/>
  <c r="Q14" i="55"/>
  <c r="N14" i="55"/>
  <c r="H14" i="55"/>
  <c r="E14" i="55"/>
  <c r="T13" i="55"/>
  <c r="Q13" i="55"/>
  <c r="N13" i="55"/>
  <c r="H13" i="55"/>
  <c r="E13" i="55"/>
  <c r="T12" i="55"/>
  <c r="Q12" i="55"/>
  <c r="N12" i="55"/>
  <c r="H12" i="55"/>
  <c r="E12" i="55"/>
  <c r="T11" i="55"/>
  <c r="Q11" i="55"/>
  <c r="N11" i="55"/>
  <c r="K11" i="55"/>
  <c r="H11" i="55"/>
  <c r="E11" i="55"/>
  <c r="U8" i="55"/>
  <c r="R8" i="55"/>
  <c r="O8" i="55"/>
  <c r="I8" i="55"/>
  <c r="L8" i="55" s="1"/>
  <c r="E53" i="47"/>
  <c r="F53" i="47"/>
  <c r="D53" i="47"/>
  <c r="F52" i="47"/>
  <c r="D52" i="47"/>
  <c r="F36" i="47"/>
  <c r="D36" i="47"/>
  <c r="D35" i="47"/>
  <c r="F35" i="47"/>
  <c r="F29" i="47"/>
  <c r="D29" i="47"/>
  <c r="E12" i="47"/>
  <c r="E13" i="47"/>
  <c r="E14" i="47"/>
  <c r="E15" i="47"/>
  <c r="E16" i="47"/>
  <c r="E17" i="47"/>
  <c r="E18" i="47"/>
  <c r="E19" i="47"/>
  <c r="E20" i="47"/>
  <c r="E21" i="47"/>
  <c r="E22" i="47"/>
  <c r="E23" i="47"/>
  <c r="E24" i="47"/>
  <c r="E25" i="47"/>
  <c r="E26" i="47"/>
  <c r="E27" i="47"/>
  <c r="E28" i="47"/>
  <c r="G36" i="54"/>
  <c r="D36" i="54"/>
  <c r="E36" i="54" s="1"/>
  <c r="J35" i="54"/>
  <c r="F35" i="54"/>
  <c r="J34" i="54"/>
  <c r="F34" i="54"/>
  <c r="J33" i="54"/>
  <c r="F33" i="54"/>
  <c r="J32" i="54"/>
  <c r="F32" i="54"/>
  <c r="J31" i="54"/>
  <c r="F31" i="54"/>
  <c r="J30" i="54"/>
  <c r="F30" i="54"/>
  <c r="J29" i="54"/>
  <c r="F29" i="54"/>
  <c r="J28" i="54"/>
  <c r="F28" i="54"/>
  <c r="J27" i="54"/>
  <c r="F27" i="54"/>
  <c r="J26" i="54"/>
  <c r="F26" i="54"/>
  <c r="J25" i="54"/>
  <c r="F25" i="54"/>
  <c r="J24" i="54"/>
  <c r="F24" i="54"/>
  <c r="J23" i="54"/>
  <c r="F23" i="54"/>
  <c r="J22" i="54"/>
  <c r="F22" i="54"/>
  <c r="J21" i="54"/>
  <c r="F21" i="54"/>
  <c r="J20" i="54"/>
  <c r="F20" i="54"/>
  <c r="J19" i="54"/>
  <c r="F19" i="54"/>
  <c r="J18" i="54"/>
  <c r="F18" i="54"/>
  <c r="J17" i="54"/>
  <c r="F17" i="54"/>
  <c r="J16" i="54"/>
  <c r="F16" i="54"/>
  <c r="J15" i="54"/>
  <c r="F15" i="54"/>
  <c r="J14" i="54"/>
  <c r="F14" i="54"/>
  <c r="J13" i="54"/>
  <c r="F13" i="54"/>
  <c r="J12" i="54"/>
  <c r="F12" i="54"/>
  <c r="J11" i="54"/>
  <c r="F11" i="54"/>
  <c r="J10" i="54"/>
  <c r="F10" i="54"/>
  <c r="AE9" i="54"/>
  <c r="J9" i="54"/>
  <c r="F9" i="54"/>
  <c r="AE8" i="54"/>
  <c r="I9" i="54" s="1"/>
  <c r="I36" i="54" s="1"/>
  <c r="J8" i="54"/>
  <c r="F8" i="54"/>
  <c r="E35" i="55" l="1"/>
  <c r="D47" i="55"/>
  <c r="E47" i="55" s="1"/>
  <c r="F56" i="55"/>
  <c r="B37" i="55"/>
  <c r="F36" i="54"/>
  <c r="J36" i="54"/>
  <c r="K9" i="54"/>
  <c r="K36" i="54" s="1"/>
  <c r="K33" i="34" l="1"/>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E30" i="47"/>
  <c r="L29" i="47"/>
  <c r="K29" i="47"/>
  <c r="I29" i="47"/>
  <c r="H29" i="47"/>
  <c r="E29" i="47"/>
  <c r="K28" i="47"/>
  <c r="H28" i="47"/>
  <c r="K27" i="47"/>
  <c r="H27" i="47"/>
  <c r="K26" i="47"/>
  <c r="H26" i="47"/>
  <c r="K25" i="47"/>
  <c r="H25" i="47"/>
  <c r="K24" i="47"/>
  <c r="H24" i="47"/>
  <c r="K23" i="47"/>
  <c r="H23" i="47"/>
  <c r="K22" i="47"/>
  <c r="H22" i="47"/>
  <c r="K21" i="47"/>
  <c r="H21" i="47"/>
  <c r="K20" i="47"/>
  <c r="H20" i="47"/>
  <c r="K19" i="47"/>
  <c r="H19" i="47"/>
  <c r="H18" i="47"/>
  <c r="K17" i="47"/>
  <c r="H17" i="47"/>
  <c r="K16" i="47"/>
  <c r="H16" i="47"/>
  <c r="K15" i="47"/>
  <c r="H15" i="47"/>
  <c r="K14" i="47"/>
  <c r="H14" i="47"/>
  <c r="K13" i="47"/>
  <c r="H13" i="47"/>
  <c r="K11" i="47"/>
  <c r="H11" i="47"/>
  <c r="E11" i="47"/>
  <c r="L36" i="47" l="1"/>
  <c r="L53" i="47" s="1"/>
  <c r="I36" i="47"/>
  <c r="I53" i="47" s="1"/>
  <c r="R8" i="47"/>
  <c r="O8" i="47"/>
  <c r="U8" i="47" s="1"/>
  <c r="F62" i="47" l="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8" authorId="0" shapeId="0" xr:uid="{8187EF63-F4E4-4060-9873-C173AC08EC82}">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9" authorId="0" shapeId="0" xr:uid="{2F7296FF-B467-46D6-9F23-6C5D67DA3FE4}">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C9" authorId="0" shapeId="0" xr:uid="{504B529A-8C36-427A-A0D5-95455CAC97AE}">
      <text>
        <r>
          <rPr>
            <b/>
            <sz val="9"/>
            <color indexed="81"/>
            <rFont val="MS P ゴシック"/>
            <family val="3"/>
            <charset val="128"/>
          </rPr>
          <t>奈良県:</t>
        </r>
        <r>
          <rPr>
            <sz val="9"/>
            <color indexed="81"/>
            <rFont val="MS P ゴシック"/>
            <family val="3"/>
            <charset val="128"/>
          </rPr>
          <t xml:space="preserve">
プルダウンから選択してください。</t>
        </r>
      </text>
    </comment>
    <comment ref="D9" authorId="0" shapeId="0" xr:uid="{0C4DAC66-ADBE-44CA-B4E5-4E8D60A88E3D}">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9" authorId="0" shapeId="0" xr:uid="{670C9D1A-2570-4892-A107-0207402F925D}">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9" authorId="0" shapeId="0" xr:uid="{813A8EC3-9E38-431B-92B5-19A9A8FA4B73}">
      <text>
        <r>
          <rPr>
            <b/>
            <sz val="9"/>
            <color indexed="81"/>
            <rFont val="MS P ゴシック"/>
            <family val="3"/>
            <charset val="128"/>
          </rPr>
          <t>奈良県:</t>
        </r>
        <r>
          <rPr>
            <sz val="9"/>
            <color indexed="81"/>
            <rFont val="MS P ゴシック"/>
            <family val="3"/>
            <charset val="128"/>
          </rPr>
          <t xml:space="preserve">
見積額のうち、補助対象となる総額を入力してください。</t>
        </r>
      </text>
    </comment>
    <comment ref="H9" authorId="0" shapeId="0" xr:uid="{8641381B-51FE-4D01-92AE-04215D630E41}">
      <text>
        <r>
          <rPr>
            <b/>
            <sz val="9"/>
            <color indexed="81"/>
            <rFont val="MS P ゴシック"/>
            <family val="3"/>
            <charset val="128"/>
          </rPr>
          <t>奈良県:</t>
        </r>
        <r>
          <rPr>
            <sz val="9"/>
            <color indexed="81"/>
            <rFont val="MS P ゴシック"/>
            <family val="3"/>
            <charset val="128"/>
          </rPr>
          <t xml:space="preserve">
整備する病室数を入力してください。
</t>
        </r>
      </text>
    </comment>
    <comment ref="K9" authorId="0" shapeId="0" xr:uid="{BCC569EC-5D42-4237-A83D-C6CE03CD0468}">
      <text>
        <r>
          <rPr>
            <b/>
            <sz val="9"/>
            <color indexed="81"/>
            <rFont val="MS P ゴシック"/>
            <family val="3"/>
            <charset val="128"/>
          </rPr>
          <t>奈良県:</t>
        </r>
        <r>
          <rPr>
            <sz val="9"/>
            <color indexed="81"/>
            <rFont val="MS P ゴシック"/>
            <family val="3"/>
            <charset val="128"/>
          </rPr>
          <t xml:space="preserve">
補助額(見込み)となります。
今後、額が変動する可能性があります。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B10" authorId="1" shapeId="0" xr:uid="{F14A4071-5F3B-4F3C-9A56-96935187A5A6}">
      <text>
        <r>
          <rPr>
            <sz val="9"/>
            <color indexed="81"/>
            <rFont val="MS P ゴシック"/>
            <family val="3"/>
            <charset val="128"/>
          </rPr>
          <t>本事業の目的のために実施するもののうち、補助対象となる経費について記載。</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 ref="B30" authorId="1" shapeId="0" xr:uid="{318850AC-4A29-4E73-97B6-B6CF7F3DFCB3}">
      <text>
        <r>
          <rPr>
            <sz val="9"/>
            <color indexed="81"/>
            <rFont val="MS P ゴシック"/>
            <family val="3"/>
            <charset val="128"/>
          </rPr>
          <t>本事業の目的のために実施するもののうち。補助対象とならない経費について記載。該当なければ記載不要。</t>
        </r>
      </text>
    </comment>
    <comment ref="A37" authorId="1" shapeId="0" xr:uid="{D8676960-2B25-4EA5-A2F3-F270EE35C18D}">
      <text>
        <r>
          <rPr>
            <sz val="9"/>
            <color indexed="81"/>
            <rFont val="MS P ゴシック"/>
            <family val="3"/>
            <charset val="128"/>
          </rPr>
          <t>本事業の目的以外で実施するものを記載。
該当なければ記載不要</t>
        </r>
      </text>
    </comment>
    <comment ref="D53" authorId="1" shapeId="0" xr:uid="{DC13CECA-238D-4BB6-AE33-77FD173B4B4B}">
      <text>
        <r>
          <rPr>
            <sz val="9"/>
            <color indexed="81"/>
            <rFont val="MS P ゴシック"/>
            <family val="3"/>
            <charset val="128"/>
          </rPr>
          <t xml:space="preserve">ご提出いただく見積書の金額と一致させてください。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5A98C96C-7A4D-4404-80BD-654CC99E5BD0}">
      <text>
        <r>
          <rPr>
            <sz val="9"/>
            <color indexed="81"/>
            <rFont val="ＭＳ Ｐゴシック"/>
            <family val="3"/>
            <charset val="128"/>
          </rPr>
          <t>年度欄が不足する場合は適宜追加すること</t>
        </r>
      </text>
    </comment>
    <comment ref="A10" authorId="1" shapeId="0" xr:uid="{94A0A1BF-1F11-46D6-9A9D-1B53B0678405}">
      <text>
        <r>
          <rPr>
            <b/>
            <sz val="9"/>
            <color indexed="81"/>
            <rFont val="MS P ゴシック"/>
            <family val="3"/>
            <charset val="128"/>
          </rPr>
          <t>奈良県:</t>
        </r>
        <r>
          <rPr>
            <sz val="9"/>
            <color indexed="81"/>
            <rFont val="MS P ゴシック"/>
            <family val="3"/>
            <charset val="128"/>
          </rPr>
          <t xml:space="preserve">
本事業の目的のために実施するものを指す。</t>
        </r>
      </text>
    </comment>
    <comment ref="B10" authorId="1" shapeId="0" xr:uid="{8D63B26E-16F4-466E-AB8B-07AE4242A891}">
      <text>
        <r>
          <rPr>
            <b/>
            <sz val="9"/>
            <color indexed="81"/>
            <rFont val="MS P ゴシック"/>
            <family val="3"/>
            <charset val="128"/>
          </rPr>
          <t>奈良県:</t>
        </r>
        <r>
          <rPr>
            <sz val="9"/>
            <color indexed="81"/>
            <rFont val="MS P ゴシック"/>
            <family val="3"/>
            <charset val="128"/>
          </rPr>
          <t xml:space="preserve">
本事業の目的のために実施するもののうち、補助対象となる経費について記載。</t>
        </r>
      </text>
    </comment>
    <comment ref="C12" authorId="0" shapeId="0" xr:uid="{E6B4DE43-572B-4F22-A03B-99FC57452E02}">
      <text>
        <r>
          <rPr>
            <sz val="9"/>
            <color indexed="81"/>
            <rFont val="ＭＳ Ｐゴシック"/>
            <family val="3"/>
            <charset val="128"/>
          </rPr>
          <t>改修工事の場合は
&lt;改修工事&gt;を選択</t>
        </r>
      </text>
    </comment>
    <comment ref="C13" authorId="0" shapeId="0" xr:uid="{2DC1A59E-A3CA-4E02-B9E4-B964E16AAB9B}">
      <text>
        <r>
          <rPr>
            <sz val="9"/>
            <color indexed="81"/>
            <rFont val="ＭＳ Ｐゴシック"/>
            <family val="3"/>
            <charset val="128"/>
          </rPr>
          <t>&lt;建築工事&gt;の場合は、
さらに工事種別を選択</t>
        </r>
      </text>
    </comment>
    <comment ref="B29" authorId="1" shapeId="0" xr:uid="{B0D7779B-BC2F-4F19-81D7-1FF716FBEAFC}">
      <text>
        <r>
          <rPr>
            <b/>
            <sz val="9"/>
            <color indexed="81"/>
            <rFont val="MS P ゴシック"/>
            <family val="3"/>
            <charset val="128"/>
          </rPr>
          <t>奈良県:</t>
        </r>
        <r>
          <rPr>
            <sz val="9"/>
            <color indexed="81"/>
            <rFont val="MS P ゴシック"/>
            <family val="3"/>
            <charset val="128"/>
          </rPr>
          <t xml:space="preserve">
本事業の目的のために実施するもののうち。補助対象とならない経費について記載。該当なければ記載不要。</t>
        </r>
      </text>
    </comment>
    <comment ref="A36" authorId="1" shapeId="0" xr:uid="{A73D9D40-0145-4254-B06D-0E4510BEAF54}">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36728323-CCFB-4F71-9774-A7909A072B49}">
      <text>
        <r>
          <rPr>
            <b/>
            <sz val="9"/>
            <color indexed="81"/>
            <rFont val="MS P ゴシック"/>
            <family val="3"/>
            <charset val="128"/>
          </rPr>
          <t>奈良県:</t>
        </r>
        <r>
          <rPr>
            <sz val="9"/>
            <color indexed="81"/>
            <rFont val="MS P ゴシック"/>
            <family val="3"/>
            <charset val="128"/>
          </rPr>
          <t xml:space="preserve">
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EB5905E8-F033-4E14-9D2B-84FBC751863A}">
      <text>
        <r>
          <rPr>
            <sz val="9"/>
            <color indexed="10"/>
            <rFont val="ＭＳ Ｐゴシック"/>
            <family val="3"/>
            <charset val="128"/>
          </rPr>
          <t xml:space="preserve">実際の着手時期については、県の指示に従うこと。
県の指示を待たずに事業に着手した場合、原則、交付の対象とならないので留意すること。
</t>
        </r>
      </text>
    </comment>
    <comment ref="C17" authorId="0" shapeId="0" xr:uid="{3B772B50-BA64-4C37-B920-1A33AACA913B}">
      <text>
        <r>
          <rPr>
            <sz val="9"/>
            <color indexed="81"/>
            <rFont val="ＭＳ Ｐゴシック"/>
            <family val="3"/>
            <charset val="128"/>
          </rPr>
          <t>数値を入力</t>
        </r>
      </text>
    </comment>
    <comment ref="K22" authorId="0" shapeId="0" xr:uid="{3F68BC6C-D2AF-4CB8-B479-379CD358198E}">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2AFA6F6B-0189-4736-B55B-0D29C0E8DDF6}">
      <text>
        <r>
          <rPr>
            <sz val="9"/>
            <color indexed="81"/>
            <rFont val="ＭＳ Ｐゴシック"/>
            <family val="3"/>
            <charset val="128"/>
          </rPr>
          <t>上段：補助対象部分を再掲で記載</t>
        </r>
      </text>
    </comment>
    <comment ref="C32" authorId="0" shapeId="0" xr:uid="{06A44207-ADA5-4D7B-B281-55DCA8658BF7}">
      <text>
        <r>
          <rPr>
            <sz val="9"/>
            <color indexed="81"/>
            <rFont val="ＭＳ Ｐゴシック"/>
            <family val="3"/>
            <charset val="128"/>
          </rPr>
          <t>下段：補助対象部分も含めた面積を記載</t>
        </r>
      </text>
    </comment>
    <comment ref="D49" authorId="1" shapeId="0" xr:uid="{D1D679F0-0ABB-41B3-9563-9A903373F3FD}">
      <text>
        <r>
          <rPr>
            <b/>
            <sz val="9"/>
            <color indexed="81"/>
            <rFont val="MS P ゴシック"/>
            <family val="3"/>
            <charset val="128"/>
          </rPr>
          <t>病室の整備は、「病床確保」のみが対象</t>
        </r>
      </text>
    </comment>
  </commentList>
</comments>
</file>

<file path=xl/sharedStrings.xml><?xml version="1.0" encoding="utf-8"?>
<sst xmlns="http://schemas.openxmlformats.org/spreadsheetml/2006/main" count="929" uniqueCount="496">
  <si>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</si>
  <si>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</si>
  <si>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</si>
  <si>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</si>
  <si>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</si>
  <si>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</si>
  <si>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</si>
  <si>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</si>
  <si>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</si>
  <si>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</si>
  <si>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</si>
  <si>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</si>
  <si>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</si>
  <si>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</si>
  <si>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</si>
  <si>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</si>
  <si>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</si>
  <si>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</si>
  <si>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</si>
  <si>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</si>
  <si>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</si>
  <si>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</si>
  <si>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</si>
  <si>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</si>
  <si>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</si>
  <si>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</si>
  <si>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</si>
  <si>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</si>
  <si>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</si>
  <si>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</si>
  <si>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</si>
  <si>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</si>
  <si>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</si>
  <si>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</si>
  <si>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</si>
  <si>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</si>
  <si>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</si>
  <si>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</si>
  <si>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</si>
  <si>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</si>
  <si>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</si>
  <si>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</si>
  <si>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</si>
  <si>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</si>
  <si>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</si>
  <si>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</si>
  <si>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</si>
  <si>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</si>
  <si>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</si>
  <si>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</si>
  <si>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</si>
  <si>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</si>
  <si>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</si>
  <si>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</si>
  <si>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</si>
  <si>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</si>
  <si>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</si>
  <si>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</si>
  <si>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</si>
  <si>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</si>
  <si>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</si>
  <si>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</si>
  <si>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</si>
  <si>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</si>
  <si>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</si>
  <si>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</si>
  <si>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</si>
  <si>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</si>
  <si>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</si>
  <si>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</si>
  <si>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</si>
  <si>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</si>
  <si>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</si>
  <si>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</si>
  <si>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</si>
  <si>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</si>
  <si>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</si>
  <si>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</si>
  <si>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</si>
  <si>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</si>
  <si>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</si>
  <si>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</si>
  <si>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</si>
  <si>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</si>
  <si>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</si>
  <si>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</si>
  <si>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</si>
  <si>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</si>
  <si>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</si>
  <si>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</si>
  <si>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</si>
  <si>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</si>
  <si>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</si>
  <si>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</si>
  <si>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</si>
  <si>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</si>
  <si>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</si>
  <si>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</si>
  <si>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</si>
  <si>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</si>
  <si>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</si>
  <si>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</si>
  <si>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</si>
  <si>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</si>
  <si>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</si>
  <si>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</si>
  <si>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</si>
  <si>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</si>
  <si>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</si>
  <si>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</si>
  <si>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</si>
  <si>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</si>
  <si>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</si>
  <si>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</si>
  <si>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</si>
  <si>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</si>
  <si>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</si>
  <si>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</si>
  <si>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</si>
  <si>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</si>
  <si>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</si>
  <si>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</si>
  <si>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</si>
  <si>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</si>
  <si>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</si>
  <si>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</si>
  <si>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</si>
  <si>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</si>
  <si>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</si>
  <si>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</si>
  <si>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</si>
  <si>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</si>
  <si>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</si>
  <si>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</si>
  <si>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</si>
  <si>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</si>
  <si>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</si>
  <si>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</si>
  <si>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</si>
  <si>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</si>
  <si>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</si>
  <si>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</si>
  <si>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</si>
  <si>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</si>
  <si>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</si>
  <si>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</si>
  <si>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</si>
  <si>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</si>
  <si>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</si>
  <si>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</si>
  <si>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</si>
  <si>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</si>
  <si>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</si>
  <si>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</si>
  <si>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</si>
  <si>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</si>
  <si>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</si>
  <si>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</si>
  <si>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</si>
  <si>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</si>
  <si>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</si>
  <si>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</si>
  <si>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</si>
  <si>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</si>
  <si>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</si>
  <si>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</si>
  <si>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</si>
  <si>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</si>
  <si>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</si>
  <si>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</si>
  <si>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</si>
  <si>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</si>
  <si>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</si>
  <si>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</si>
  <si>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</si>
  <si>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</si>
  <si>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</si>
  <si>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</si>
  <si>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</si>
  <si>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</si>
  <si>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</si>
  <si>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</si>
  <si>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</si>
  <si>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</si>
  <si>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</si>
  <si>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</si>
  <si>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</si>
  <si>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</si>
  <si>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</si>
  <si>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</si>
  <si>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</si>
  <si>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</si>
  <si>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</si>
  <si>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</si>
  <si>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</si>
  <si>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</si>
  <si>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</si>
  <si>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</si>
  <si>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</si>
  <si>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</si>
  <si>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</si>
  <si>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</si>
  <si>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</si>
  <si>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</si>
  <si>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</si>
  <si>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</si>
  <si>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</si>
  <si>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</si>
  <si>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</si>
  <si>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</si>
  <si>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</si>
  <si>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</si>
  <si>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</si>
  <si>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</si>
  <si>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</si>
  <si>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</si>
  <si>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</si>
  <si>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</si>
  <si>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</si>
  <si>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</si>
  <si>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</si>
  <si>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</si>
  <si>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</si>
  <si>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</si>
  <si>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</si>
  <si>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</si>
  <si>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</si>
  <si>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</si>
  <si>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</si>
  <si>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</si>
  <si>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</si>
  <si>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</si>
  <si>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</si>
  <si>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</si>
  <si>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</si>
  <si>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</si>
  <si>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</si>
  <si>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</si>
  <si>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</si>
  <si>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</si>
  <si>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</si>
  <si>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</si>
  <si>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</si>
  <si>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</si>
  <si>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</si>
  <si>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</si>
  <si>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</si>
  <si>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</si>
  <si>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</si>
  <si>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</si>
  <si>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</si>
  <si>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</si>
  <si>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</si>
  <si>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</si>
  <si>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</si>
  <si>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</si>
  <si>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</si>
  <si>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</si>
  <si>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</si>
  <si>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</si>
  <si>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</si>
  <si>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</si>
  <si>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</si>
  <si>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</si>
  <si>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</si>
  <si>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</si>
  <si>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</si>
  <si>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</si>
  <si>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</si>
  <si>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</si>
  <si>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</si>
  <si>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</si>
  <si>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</si>
  <si>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</si>
  <si>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</si>
  <si>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</si>
  <si>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</si>
  <si>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</si>
  <si>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</si>
  <si>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</si>
  <si>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</si>
  <si>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</si>
  <si>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</si>
  <si>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</si>
  <si>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</si>
  <si>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</si>
  <si>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</si>
  <si>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</si>
  <si>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</si>
  <si>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</si>
  <si>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</si>
  <si>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</si>
  <si>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</si>
  <si>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</si>
  <si>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</si>
  <si>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</si>
  <si>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</si>
  <si>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</si>
  <si>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</si>
  <si>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</si>
  <si>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</si>
  <si>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</si>
  <si>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</si>
  <si>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</si>
  <si>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</si>
  <si>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</si>
  <si>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</si>
  <si>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</si>
  <si>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</si>
  <si>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</si>
  <si>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</si>
  <si>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</si>
  <si>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</si>
  <si>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</si>
  <si>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</si>
  <si>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</si>
  <si>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</si>
  <si>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</si>
  <si>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</si>
  <si>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</si>
  <si>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</si>
  <si>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</si>
  <si>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</si>
  <si>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</si>
  <si>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</si>
  <si>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</si>
  <si>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</si>
  <si>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</si>
  <si>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</si>
  <si>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</si>
  <si>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</si>
  <si>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</si>
  <si>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</si>
  <si>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</si>
  <si>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</si>
  <si>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</si>
  <si>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</si>
  <si>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</si>
  <si>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</si>
  <si>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</si>
  <si>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</si>
  <si>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</si>
  <si>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</si>
  <si>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</si>
  <si>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</si>
  <si>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</si>
  <si>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</si>
  <si>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</si>
  <si>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</si>
  <si>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</si>
  <si>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</si>
  <si>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</si>
  <si>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</si>
  <si>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</si>
  <si>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</si>
  <si>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</si>
  <si>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</si>
  <si>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</si>
  <si>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</si>
  <si>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</si>
  <si>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</si>
  <si>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</si>
  <si>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</si>
  <si>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</si>
  <si>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</si>
  <si>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</si>
  <si>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</si>
  <si>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</si>
  <si>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</si>
  <si>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</si>
  <si>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</si>
  <si>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</si>
  <si>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</si>
  <si>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</si>
  <si>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</si>
  <si>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</si>
  <si>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</si>
  <si>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</si>
  <si>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</si>
  <si>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</si>
  <si>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</si>
  <si>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</si>
  <si>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</si>
  <si>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</si>
  <si>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</si>
  <si>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</si>
  <si>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</si>
  <si>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</si>
  <si>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</si>
  <si>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</si>
  <si>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</si>
  <si>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</si>
  <si>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</si>
  <si>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</si>
  <si>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</si>
  <si>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</si>
  <si>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</si>
  <si>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</si>
  <si>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</si>
  <si>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</si>
  <si>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</si>
  <si>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</si>
  <si>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</si>
  <si>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</si>
  <si>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</si>
  <si>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</si>
  <si>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</si>
  <si>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</si>
  <si>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</si>
  <si>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○○病院</t>
    <rPh sb="2" eb="4">
      <t>ビョウイン</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</si>
  <si>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</si>
  <si>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</si>
  <si>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</si>
  <si>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</si>
  <si>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</si>
  <si>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</si>
  <si>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</si>
  <si>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</si>
  <si>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</si>
  <si>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</si>
  <si>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</si>
  <si>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</si>
  <si>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</si>
  <si>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</si>
  <si>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</si>
  <si>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</si>
  <si>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</si>
  <si>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</si>
  <si>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</si>
  <si>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</si>
  <si>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</si>
  <si>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</si>
  <si>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</si>
  <si>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</si>
  <si>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</si>
  <si>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</si>
  <si>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</si>
  <si>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</si>
  <si>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</si>
  <si>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</si>
  <si>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</si>
  <si>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様式２（病室）</t>
    <rPh sb="4" eb="6">
      <t>ビョウシツ</t>
    </rPh>
    <phoneticPr fontId="4"/>
  </si>
  <si>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令和8年1月31日までに整備の完了及び実績報告を行えるものが対象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</si>
  <si>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</si>
  <si>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t>【施設整備事業(個室整備)】</t>
    <rPh sb="1" eb="3">
      <t>シセツ</t>
    </rPh>
    <rPh sb="3" eb="5">
      <t>セイビ</t>
    </rPh>
    <rPh sb="5" eb="7">
      <t>ジギョウ</t>
    </rPh>
    <rPh sb="8" eb="10">
      <t>コシツ</t>
    </rPh>
    <rPh sb="10" eb="12">
      <t>セイビ</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</si>
  <si>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</si>
  <si>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t>回答いただく前に、必ずご確認ください！！</t>
    <rPh sb="0" eb="2">
      <t>カイトウ</t>
    </rPh>
    <rPh sb="6" eb="7">
      <t>マエ</t>
    </rPh>
    <rPh sb="9" eb="10">
      <t>カナラ</t>
    </rPh>
    <rPh sb="12" eb="14">
      <t>カクニン</t>
    </rPh>
    <phoneticPr fontId="4"/>
  </si>
  <si>
    <t>←第１号様式より自動で反映</t>
    <rPh sb="1" eb="2">
      <t>ダイ</t>
    </rPh>
    <rPh sb="3" eb="4">
      <t>ゴウ</t>
    </rPh>
    <rPh sb="4" eb="6">
      <t>ヨウシキ</t>
    </rPh>
    <rPh sb="8" eb="10">
      <t>ジドウ</t>
    </rPh>
    <rPh sb="11" eb="13">
      <t>ハンエイ</t>
    </rPh>
    <phoneticPr fontId="4"/>
  </si>
  <si>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</si>
  <si>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</si>
  <si>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</si>
  <si>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</si>
  <si>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</si>
  <si>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</si>
  <si>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</si>
  <si>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</si>
  <si>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</si>
  <si>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</si>
  <si>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</si>
  <si>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</si>
  <si>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</si>
  <si>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</si>
  <si>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</si>
  <si>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</si>
  <si>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</si>
  <si>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病室の感染対策に係る整備</t>
  </si>
  <si>
    <t>様式２</t>
    <phoneticPr fontId="4"/>
  </si>
  <si>
    <t>施設整備事業費内訳書【記載例】</t>
    <rPh sb="11" eb="13">
      <t>キサイ</t>
    </rPh>
    <rPh sb="13" eb="14">
      <t>レイ</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</si>
  <si>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</si>
  <si>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 xml:space="preserve">   令和６年 度</t>
    <rPh sb="3" eb="5">
      <t>レイワ</t>
    </rPh>
    <phoneticPr fontId="4"/>
  </si>
  <si>
    <t xml:space="preserve">     ○○年 度</t>
    <phoneticPr fontId="4"/>
  </si>
  <si>
    <t>【診療棟】</t>
    <rPh sb="1" eb="3">
      <t>シンリョウ</t>
    </rPh>
    <rPh sb="3" eb="4">
      <t>トウ</t>
    </rPh>
    <phoneticPr fontId="4"/>
  </si>
  <si>
    <t>【病棟】</t>
    <rPh sb="1" eb="3">
      <t>ビョウトウ</t>
    </rPh>
    <phoneticPr fontId="4"/>
  </si>
  <si>
    <t>壁紙張替</t>
    <rPh sb="0" eb="1">
      <t>ヘキ</t>
    </rPh>
    <rPh sb="1" eb="2">
      <t>ガミ</t>
    </rPh>
    <rPh sb="2" eb="4">
      <t>ハリカエ</t>
    </rPh>
    <phoneticPr fontId="4"/>
  </si>
  <si>
    <t>寄付金</t>
    <phoneticPr fontId="4"/>
  </si>
  <si>
    <t>様式３－１６</t>
    <rPh sb="0" eb="2">
      <t>ヨウシキ</t>
    </rPh>
    <phoneticPr fontId="4"/>
  </si>
  <si>
    <t>施設整備事業計画書【記載例】</t>
    <rPh sb="0" eb="2">
      <t>シセツ</t>
    </rPh>
    <rPh sb="2" eb="4">
      <t>セイビ</t>
    </rPh>
    <rPh sb="4" eb="6">
      <t>ジギョウ</t>
    </rPh>
    <rPh sb="6" eb="9">
      <t>ケイカクショ</t>
    </rPh>
    <rPh sb="10" eb="12">
      <t>キサイ</t>
    </rPh>
    <rPh sb="12" eb="13">
      <t>レイ</t>
    </rPh>
    <phoneticPr fontId="4"/>
  </si>
  <si>
    <t>○○病院</t>
    <phoneticPr fontId="4"/>
  </si>
  <si>
    <t>奈良市○○町△番地</t>
    <rPh sb="0" eb="3">
      <t>ナラシ</t>
    </rPh>
    <rPh sb="5" eb="6">
      <t>マチ</t>
    </rPh>
    <rPh sb="7" eb="9">
      <t>バンチ</t>
    </rPh>
    <phoneticPr fontId="4"/>
  </si>
  <si>
    <t>令和 6年 10月 1日</t>
    <rPh sb="0" eb="2">
      <t>レイワ</t>
    </rPh>
    <phoneticPr fontId="4"/>
  </si>
  <si>
    <t>令和 6年 12月 20日</t>
    <phoneticPr fontId="4"/>
  </si>
  <si>
    <t>令和 6年 10月 1日</t>
    <phoneticPr fontId="4"/>
  </si>
  <si>
    <t>改築</t>
  </si>
  <si>
    <t>4</t>
    <phoneticPr fontId="4"/>
  </si>
  <si>
    <t>○○千円</t>
    <rPh sb="2" eb="4">
      <t>センエン</t>
    </rPh>
    <phoneticPr fontId="4"/>
  </si>
  <si>
    <t>○○補助金</t>
    <rPh sb="2" eb="5">
      <t>ホジョキン</t>
    </rPh>
    <phoneticPr fontId="4"/>
  </si>
  <si>
    <t>有（承認済）</t>
  </si>
  <si>
    <t>取壊し</t>
  </si>
  <si>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</si>
  <si>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</si>
  <si>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</si>
  <si>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</si>
  <si>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</si>
  <si>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令和 6年７月1日</t>
    <rPh sb="0" eb="2">
      <t>レイワ</t>
    </rPh>
    <rPh sb="4" eb="5">
      <t>ネン</t>
    </rPh>
    <rPh sb="6" eb="7">
      <t>ツキ</t>
    </rPh>
    <rPh sb="8" eb="9">
      <t>ニチ</t>
    </rPh>
    <phoneticPr fontId="4"/>
  </si>
  <si>
    <t>活用意向調査　経費所要額調書</t>
    <rPh sb="0" eb="6">
      <t>カツヨウイコウチョウサ</t>
    </rPh>
    <rPh sb="7" eb="9">
      <t>ケイヒ</t>
    </rPh>
    <rPh sb="9" eb="11">
      <t>ショヨウ</t>
    </rPh>
    <rPh sb="11" eb="12">
      <t>ガク</t>
    </rPh>
    <rPh sb="12" eb="14">
      <t>チョウショ</t>
    </rPh>
    <phoneticPr fontId="4"/>
  </si>
  <si>
    <t>基準病室数</t>
    <rPh sb="0" eb="2">
      <t>キジュン</t>
    </rPh>
    <rPh sb="2" eb="4">
      <t>ビョウシツ</t>
    </rPh>
    <rPh sb="4" eb="5">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</si>
</sst>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 "/>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11"/>
      <color rgb="FFC00000"/>
      <name val="ＭＳ Ｐゴシック"/>
      <family val="2"/>
      <scheme val="minor"/>
    </font>
    <font>
      <b/>
      <u/>
      <sz val="12"/>
      <color theme="1"/>
      <name val="ＭＳ Ｐゴシック"/>
      <family val="3"/>
      <charset val="128"/>
      <scheme val="minor"/>
    </font>
    <font>
      <sz val="6"/>
      <name val="ＭＳ Ｐゴシック"/>
      <family val="3"/>
      <charset val="128"/>
      <scheme val="minor"/>
    </font>
    <font>
      <u/>
      <sz val="12"/>
      <color theme="1"/>
      <name val="ＭＳ Ｐゴシック"/>
      <family val="3"/>
      <charset val="128"/>
      <scheme val="minor"/>
    </font>
    <font>
      <b/>
      <sz val="16"/>
      <color theme="1"/>
      <name val="ＭＳ Ｐゴシック"/>
      <family val="3"/>
      <charset val="128"/>
      <scheme val="minor"/>
    </font>
    <font>
      <sz val="10"/>
      <color theme="1"/>
      <name val="ＭＳ ゴシック"/>
      <family val="3"/>
      <charset val="128"/>
    </font>
    <font>
      <b/>
      <sz val="12"/>
      <color rgb="FFC00000"/>
      <name val="ＭＳ ゴシック"/>
      <family val="3"/>
      <charset val="128"/>
    </font>
    <font>
      <b/>
      <sz val="9"/>
      <color indexed="81"/>
      <name val="MS P ゴシック"/>
      <family val="3"/>
      <charset val="128"/>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s>
  <borders count="14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rgb="FFC00000"/>
      </right>
      <top/>
      <bottom style="thin">
        <color rgb="FFC00000"/>
      </bottom>
      <diagonal/>
    </border>
    <border>
      <left/>
      <right/>
      <top/>
      <bottom style="thin">
        <color rgb="FFC00000"/>
      </bottom>
      <diagonal/>
    </border>
    <border>
      <left style="thin">
        <color rgb="FFC00000"/>
      </left>
      <right/>
      <top/>
      <bottom style="thin">
        <color rgb="FFC00000"/>
      </bottom>
      <diagonal/>
    </border>
    <border>
      <left/>
      <right style="thin">
        <color rgb="FFC00000"/>
      </right>
      <top/>
      <bottom/>
      <diagonal/>
    </border>
    <border>
      <left/>
      <right style="thin">
        <color rgb="FFC00000"/>
      </right>
      <top style="thin">
        <color rgb="FFC00000"/>
      </top>
      <bottom/>
      <diagonal/>
    </border>
    <border>
      <left/>
      <right/>
      <top style="thin">
        <color rgb="FFC00000"/>
      </top>
      <bottom/>
      <diagonal/>
    </border>
    <border>
      <left style="thin">
        <color rgb="FFC00000"/>
      </left>
      <right/>
      <top style="thin">
        <color rgb="FFC00000"/>
      </top>
      <bottom/>
      <diagonal/>
    </border>
    <border>
      <left/>
      <right/>
      <top/>
      <bottom style="thick">
        <color rgb="FF000000"/>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676">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4" xfId="0" applyNumberFormat="1" applyFont="1" applyFill="1" applyBorder="1" applyAlignment="1">
      <alignment vertical="center"/>
    </xf>
    <xf numFmtId="182" fontId="22" fillId="5" borderId="95"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51" fillId="0" borderId="0" xfId="7"/>
    <xf numFmtId="0" fontId="52" fillId="0" borderId="0" xfId="7" applyFont="1" applyAlignment="1">
      <alignment vertical="center" wrapText="1"/>
    </xf>
    <xf numFmtId="0" fontId="53" fillId="0" borderId="0" xfId="7" applyFont="1"/>
    <xf numFmtId="0" fontId="52" fillId="0" borderId="0" xfId="7" applyFont="1" applyAlignment="1">
      <alignment horizontal="left" vertical="center" wrapText="1"/>
    </xf>
    <xf numFmtId="0" fontId="57" fillId="0" borderId="0" xfId="7" applyFont="1" applyAlignment="1">
      <alignment horizontal="center"/>
    </xf>
    <xf numFmtId="0" fontId="57" fillId="0" borderId="0" xfId="7" applyFont="1" applyAlignment="1">
      <alignment horizontal="center" wrapText="1"/>
    </xf>
    <xf numFmtId="0" fontId="58" fillId="0" borderId="0" xfId="7" applyFont="1" applyAlignment="1">
      <alignment vertical="center"/>
    </xf>
    <xf numFmtId="0" fontId="51" fillId="0" borderId="99" xfId="7" applyBorder="1"/>
    <xf numFmtId="0" fontId="51" fillId="0" borderId="0" xfId="7" applyAlignment="1">
      <alignment horizontal="right"/>
    </xf>
    <xf numFmtId="0" fontId="51" fillId="0" borderId="97" xfId="7" applyBorder="1"/>
    <xf numFmtId="0" fontId="61" fillId="0" borderId="0" xfId="2" applyFont="1">
      <alignment vertical="center"/>
    </xf>
    <xf numFmtId="0" fontId="62" fillId="0" borderId="0" xfId="2" applyFont="1">
      <alignment vertical="center"/>
    </xf>
    <xf numFmtId="0" fontId="61" fillId="0" borderId="0" xfId="2" applyFont="1" applyAlignment="1">
      <alignment horizontal="center" vertical="center"/>
    </xf>
    <xf numFmtId="0" fontId="62" fillId="0" borderId="103" xfId="2" applyFont="1" applyBorder="1" applyAlignment="1">
      <alignment horizontal="right" vertical="center"/>
    </xf>
    <xf numFmtId="0" fontId="61" fillId="0" borderId="105" xfId="2" applyFont="1" applyBorder="1" applyAlignment="1">
      <alignment horizontal="center" vertical="center" wrapText="1"/>
    </xf>
    <xf numFmtId="0" fontId="61" fillId="0" borderId="106" xfId="2" applyFont="1" applyBorder="1" applyAlignment="1">
      <alignment horizontal="center" vertical="center" wrapText="1"/>
    </xf>
    <xf numFmtId="0" fontId="61" fillId="0" borderId="109" xfId="2" applyFont="1" applyBorder="1" applyAlignment="1">
      <alignment horizontal="center" vertical="center" wrapText="1"/>
    </xf>
    <xf numFmtId="0" fontId="62" fillId="0" borderId="109" xfId="2" applyFont="1" applyBorder="1" applyAlignment="1">
      <alignment horizontal="center" vertical="center" wrapText="1"/>
    </xf>
    <xf numFmtId="0" fontId="61" fillId="0" borderId="111" xfId="2" applyFont="1" applyBorder="1" applyAlignment="1">
      <alignment vertical="top" wrapText="1"/>
    </xf>
    <xf numFmtId="0" fontId="61" fillId="0" borderId="112" xfId="2" applyFont="1" applyBorder="1" applyAlignment="1">
      <alignment vertical="top" wrapText="1"/>
    </xf>
    <xf numFmtId="0" fontId="61" fillId="0" borderId="113" xfId="2" applyFont="1" applyBorder="1" applyAlignment="1">
      <alignment horizontal="right" vertical="top" wrapText="1"/>
    </xf>
    <xf numFmtId="0" fontId="61" fillId="0" borderId="114" xfId="2" applyFont="1" applyBorder="1" applyAlignment="1">
      <alignment vertical="top" wrapText="1"/>
    </xf>
    <xf numFmtId="0" fontId="61" fillId="0" borderId="116" xfId="2" applyFont="1" applyBorder="1" applyAlignment="1">
      <alignment vertical="center" wrapText="1" shrinkToFit="1"/>
    </xf>
    <xf numFmtId="177" fontId="61" fillId="0" borderId="117" xfId="2" applyNumberFormat="1" applyFont="1" applyBorder="1" applyAlignment="1">
      <alignment vertical="center" shrinkToFit="1"/>
    </xf>
    <xf numFmtId="0" fontId="61" fillId="0" borderId="118" xfId="2" applyFont="1" applyBorder="1" applyAlignment="1">
      <alignment vertical="center" wrapText="1"/>
    </xf>
    <xf numFmtId="0" fontId="62" fillId="7" borderId="0" xfId="2" applyFont="1" applyFill="1">
      <alignment vertical="center"/>
    </xf>
    <xf numFmtId="177" fontId="61" fillId="4" borderId="121" xfId="2" applyNumberFormat="1" applyFont="1" applyFill="1" applyBorder="1" applyAlignment="1" applyProtection="1">
      <alignment vertical="center" shrinkToFit="1"/>
      <protection locked="0"/>
    </xf>
    <xf numFmtId="177" fontId="61" fillId="4" borderId="122" xfId="2" applyNumberFormat="1" applyFont="1" applyFill="1" applyBorder="1" applyAlignment="1" applyProtection="1">
      <alignment vertical="center" shrinkToFit="1"/>
      <protection locked="0"/>
    </xf>
    <xf numFmtId="177" fontId="61" fillId="0" borderId="122" xfId="2" applyNumberFormat="1" applyFont="1" applyBorder="1" applyAlignment="1">
      <alignment vertical="center" shrinkToFit="1"/>
    </xf>
    <xf numFmtId="186" fontId="61" fillId="4" borderId="122" xfId="2" applyNumberFormat="1" applyFont="1" applyFill="1" applyBorder="1" applyAlignment="1" applyProtection="1">
      <alignment vertical="center" shrinkToFit="1"/>
      <protection locked="0"/>
    </xf>
    <xf numFmtId="177" fontId="61" fillId="0" borderId="122" xfId="2" applyNumberFormat="1" applyFont="1" applyBorder="1" applyAlignment="1">
      <alignment horizontal="right" vertical="center" shrinkToFit="1"/>
    </xf>
    <xf numFmtId="0" fontId="61" fillId="0" borderId="123" xfId="2" applyFont="1" applyBorder="1" applyAlignment="1">
      <alignment vertical="center" wrapText="1"/>
    </xf>
    <xf numFmtId="0" fontId="61" fillId="0" borderId="115" xfId="2" applyFont="1" applyBorder="1" applyAlignment="1">
      <alignment vertical="center" wrapText="1"/>
    </xf>
    <xf numFmtId="0" fontId="61" fillId="0" borderId="116" xfId="2" applyFont="1" applyBorder="1" applyAlignment="1">
      <alignment vertical="center" wrapText="1"/>
    </xf>
    <xf numFmtId="0" fontId="61" fillId="0" borderId="124" xfId="2" applyFont="1" applyBorder="1" applyAlignment="1">
      <alignment vertical="center" wrapText="1"/>
    </xf>
    <xf numFmtId="0" fontId="61" fillId="0" borderId="121" xfId="2" applyFont="1" applyBorder="1" applyAlignment="1">
      <alignment vertical="center" wrapText="1"/>
    </xf>
    <xf numFmtId="0" fontId="61" fillId="0" borderId="125" xfId="2" applyFont="1" applyBorder="1" applyAlignment="1">
      <alignment vertical="center" wrapText="1"/>
    </xf>
    <xf numFmtId="0" fontId="61" fillId="0" borderId="126" xfId="2" applyFont="1" applyBorder="1" applyAlignment="1">
      <alignment vertical="center" wrapText="1"/>
    </xf>
    <xf numFmtId="177" fontId="61" fillId="0" borderId="127" xfId="2" applyNumberFormat="1" applyFont="1" applyBorder="1" applyAlignment="1">
      <alignment vertical="center" shrinkToFit="1"/>
    </xf>
    <xf numFmtId="0" fontId="61" fillId="0" borderId="128" xfId="2" applyFont="1" applyBorder="1" applyAlignment="1">
      <alignment vertical="center" wrapText="1"/>
    </xf>
    <xf numFmtId="0" fontId="61" fillId="0" borderId="129" xfId="2" applyFont="1" applyBorder="1" applyAlignment="1">
      <alignment horizontal="right" vertical="center" shrinkToFit="1"/>
    </xf>
    <xf numFmtId="0" fontId="61" fillId="0" borderId="130" xfId="2" applyFont="1" applyBorder="1" applyAlignment="1">
      <alignment horizontal="right" vertical="center" shrinkToFit="1"/>
    </xf>
    <xf numFmtId="177" fontId="61" fillId="0" borderId="131" xfId="2" applyNumberFormat="1" applyFont="1" applyBorder="1" applyAlignment="1">
      <alignment vertical="center" shrinkToFit="1"/>
    </xf>
    <xf numFmtId="0" fontId="61" fillId="0" borderId="132" xfId="2" applyFont="1" applyBorder="1" applyAlignment="1">
      <alignment vertical="center" wrapText="1"/>
    </xf>
    <xf numFmtId="0" fontId="65" fillId="0" borderId="0" xfId="2" applyFont="1">
      <alignment vertical="center"/>
    </xf>
    <xf numFmtId="0" fontId="65" fillId="0" borderId="0" xfId="2" applyFont="1" applyAlignment="1">
      <alignment horizontal="left" vertical="center" indent="1"/>
    </xf>
    <xf numFmtId="0" fontId="62" fillId="0" borderId="0" xfId="2" applyFont="1" applyAlignment="1">
      <alignment horizontal="center" vertical="center"/>
    </xf>
    <xf numFmtId="12" fontId="62" fillId="0" borderId="0" xfId="2" applyNumberFormat="1" applyFont="1" applyAlignment="1">
      <alignment horizontal="center" vertical="center"/>
    </xf>
    <xf numFmtId="0" fontId="18" fillId="0" borderId="0" xfId="2" applyFont="1" applyAlignment="1">
      <alignment horizontal="left" vertical="center" indent="1"/>
    </xf>
    <xf numFmtId="0" fontId="61" fillId="4" borderId="119" xfId="2" applyFont="1" applyFill="1" applyBorder="1" applyAlignment="1" applyProtection="1">
      <alignment vertical="center" shrinkToFit="1"/>
      <protection locked="0"/>
    </xf>
    <xf numFmtId="0" fontId="61" fillId="0" borderId="123" xfId="2" applyFont="1" applyBorder="1" applyAlignment="1">
      <alignment vertical="center" shrinkToFit="1"/>
    </xf>
    <xf numFmtId="0" fontId="61" fillId="4" borderId="115" xfId="2" applyFont="1" applyFill="1" applyBorder="1" applyAlignment="1">
      <alignment vertical="center" wrapText="1" shrinkToFit="1"/>
    </xf>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12" fillId="9" borderId="20" xfId="0" applyNumberFormat="1" applyFont="1" applyFill="1" applyBorder="1" applyAlignment="1">
      <alignment vertical="center" shrinkToFit="1"/>
    </xf>
    <xf numFmtId="188" fontId="8" fillId="0" borderId="19"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46" fillId="5" borderId="14" xfId="0" applyFont="1" applyFill="1" applyBorder="1" applyAlignment="1">
      <alignment vertical="center" wrapText="1"/>
    </xf>
    <xf numFmtId="0" fontId="46" fillId="5" borderId="26" xfId="0" applyFont="1" applyFill="1" applyBorder="1" applyAlignment="1">
      <alignment vertical="center" wrapText="1"/>
    </xf>
    <xf numFmtId="188" fontId="46" fillId="5" borderId="20"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188" fontId="46" fillId="9" borderId="6" xfId="0" applyNumberFormat="1" applyFont="1" applyFill="1" applyBorder="1" applyAlignment="1">
      <alignment horizontal="right" vertical="center" shrinkToFit="1"/>
    </xf>
    <xf numFmtId="191" fontId="14" fillId="0" borderId="19" xfId="0" applyNumberFormat="1" applyFont="1" applyBorder="1" applyAlignment="1">
      <alignment vertical="center" shrinkToFit="1"/>
    </xf>
    <xf numFmtId="188" fontId="8" fillId="9" borderId="137" xfId="0" applyNumberFormat="1" applyFont="1" applyFill="1" applyBorder="1" applyAlignment="1">
      <alignment vertical="center" shrinkToFit="1"/>
    </xf>
    <xf numFmtId="188" fontId="8" fillId="9" borderId="138" xfId="0" applyNumberFormat="1" applyFont="1" applyFill="1" applyBorder="1" applyAlignment="1">
      <alignment vertical="center" shrinkToFit="1"/>
    </xf>
    <xf numFmtId="188" fontId="46" fillId="5" borderId="27" xfId="0" applyNumberFormat="1" applyFont="1" applyFill="1" applyBorder="1" applyAlignment="1">
      <alignment vertical="center" shrinkToFit="1"/>
    </xf>
    <xf numFmtId="188" fontId="46" fillId="5" borderId="33" xfId="0" applyNumberFormat="1" applyFont="1" applyFill="1" applyBorder="1" applyAlignment="1">
      <alignment vertical="center" shrinkToFit="1"/>
    </xf>
    <xf numFmtId="191" fontId="8" fillId="0" borderId="19" xfId="0" applyNumberFormat="1" applyFont="1" applyBorder="1" applyAlignment="1">
      <alignment vertical="center" shrinkToFit="1"/>
    </xf>
    <xf numFmtId="191" fontId="8" fillId="0" borderId="21" xfId="0" applyNumberFormat="1" applyFont="1" applyBorder="1" applyAlignment="1">
      <alignment vertical="center" shrinkToFit="1"/>
    </xf>
    <xf numFmtId="188" fontId="8" fillId="9" borderId="139"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57" fontId="66" fillId="5" borderId="64" xfId="0" applyNumberFormat="1" applyFont="1" applyFill="1" applyBorder="1" applyAlignment="1">
      <alignment horizontal="center" vertical="center" shrinkToFit="1"/>
    </xf>
    <xf numFmtId="185" fontId="66" fillId="5" borderId="0" xfId="0" applyNumberFormat="1" applyFont="1" applyFill="1" applyAlignment="1">
      <alignment horizontal="center" vertical="center"/>
    </xf>
    <xf numFmtId="185" fontId="66" fillId="5" borderId="63" xfId="0" applyNumberFormat="1" applyFont="1" applyFill="1" applyBorder="1" applyAlignment="1">
      <alignment horizontal="center" vertical="center" shrinkToFit="1"/>
    </xf>
    <xf numFmtId="183" fontId="66" fillId="5" borderId="13" xfId="0" applyNumberFormat="1" applyFont="1" applyFill="1" applyBorder="1" applyAlignment="1">
      <alignment horizontal="center" vertical="center"/>
    </xf>
    <xf numFmtId="181" fontId="66" fillId="5" borderId="13" xfId="0" applyNumberFormat="1" applyFont="1" applyFill="1" applyBorder="1" applyAlignment="1">
      <alignment vertical="center"/>
    </xf>
    <xf numFmtId="184" fontId="66" fillId="5" borderId="13" xfId="0" applyNumberFormat="1" applyFont="1" applyFill="1" applyBorder="1" applyAlignment="1">
      <alignment vertical="center"/>
    </xf>
    <xf numFmtId="0" fontId="66" fillId="5" borderId="13" xfId="0" applyFont="1" applyFill="1" applyBorder="1" applyAlignment="1">
      <alignment horizontal="center" vertical="center" shrinkToFit="1"/>
    </xf>
    <xf numFmtId="0" fontId="66" fillId="5" borderId="13" xfId="0" applyFont="1" applyFill="1" applyBorder="1" applyAlignment="1">
      <alignment horizontal="center" vertical="center"/>
    </xf>
    <xf numFmtId="181" fontId="66" fillId="5" borderId="64" xfId="0" applyNumberFormat="1" applyFont="1" applyFill="1" applyBorder="1" applyAlignment="1">
      <alignment vertical="center"/>
    </xf>
    <xf numFmtId="182" fontId="66" fillId="5" borderId="94" xfId="0" applyNumberFormat="1" applyFont="1" applyFill="1" applyBorder="1" applyAlignment="1">
      <alignment vertical="center"/>
    </xf>
    <xf numFmtId="182" fontId="66" fillId="5" borderId="95" xfId="0" applyNumberFormat="1" applyFont="1" applyFill="1" applyBorder="1" applyAlignment="1">
      <alignment vertical="center"/>
    </xf>
    <xf numFmtId="181" fontId="66" fillId="5" borderId="6" xfId="0" applyNumberFormat="1" applyFont="1" applyFill="1" applyBorder="1" applyAlignment="1">
      <alignment vertical="center"/>
    </xf>
    <xf numFmtId="0" fontId="22" fillId="0" borderId="10" xfId="0" applyFont="1" applyBorder="1" applyAlignment="1">
      <alignment vertical="center"/>
    </xf>
    <xf numFmtId="0" fontId="66" fillId="5" borderId="1" xfId="0" applyFont="1" applyFill="1" applyBorder="1" applyAlignment="1">
      <alignment vertical="center"/>
    </xf>
    <xf numFmtId="0" fontId="61" fillId="0" borderId="120" xfId="2" applyFont="1" applyFill="1" applyBorder="1" applyAlignment="1" applyProtection="1">
      <alignment vertical="center" shrinkToFit="1"/>
      <protection locked="0"/>
    </xf>
    <xf numFmtId="0" fontId="52" fillId="0" borderId="0" xfId="7" applyFont="1" applyAlignment="1">
      <alignment horizontal="left" vertical="top" wrapText="1"/>
    </xf>
    <xf numFmtId="0" fontId="59" fillId="0" borderId="102" xfId="7" applyFont="1" applyBorder="1" applyAlignment="1">
      <alignment horizontal="center" vertical="center"/>
    </xf>
    <xf numFmtId="0" fontId="59" fillId="0" borderId="101" xfId="7" applyFont="1" applyBorder="1" applyAlignment="1">
      <alignment horizontal="center" vertical="center"/>
    </xf>
    <xf numFmtId="0" fontId="59" fillId="0" borderId="100" xfId="7" applyFont="1" applyBorder="1" applyAlignment="1">
      <alignment horizontal="center" vertical="center"/>
    </xf>
    <xf numFmtId="0" fontId="59" fillId="0" borderId="98" xfId="7" applyFont="1" applyBorder="1" applyAlignment="1">
      <alignment horizontal="center" vertical="center"/>
    </xf>
    <xf numFmtId="0" fontId="59" fillId="0" borderId="97" xfId="7" applyFont="1" applyBorder="1" applyAlignment="1">
      <alignment horizontal="center" vertical="center"/>
    </xf>
    <xf numFmtId="0" fontId="59" fillId="0" borderId="96" xfId="7" applyFont="1" applyBorder="1" applyAlignment="1">
      <alignment horizontal="center" vertical="center"/>
    </xf>
    <xf numFmtId="0" fontId="57" fillId="0" borderId="0" xfId="7" applyFont="1" applyAlignment="1">
      <alignment horizontal="center" vertical="center" wrapText="1"/>
    </xf>
    <xf numFmtId="0" fontId="57" fillId="0" borderId="0" xfId="7" applyFont="1" applyAlignment="1">
      <alignment horizontal="center" vertical="center"/>
    </xf>
    <xf numFmtId="0" fontId="57" fillId="0" borderId="0" xfId="7" applyFont="1" applyAlignment="1">
      <alignment horizontal="center" wrapText="1"/>
    </xf>
    <xf numFmtId="0" fontId="52" fillId="0" borderId="0" xfId="7" applyFont="1" applyAlignment="1">
      <alignment horizontal="left" vertical="center" wrapText="1"/>
    </xf>
    <xf numFmtId="0" fontId="61" fillId="0" borderId="0" xfId="2" applyFont="1" applyAlignment="1">
      <alignment horizontal="center" vertical="center"/>
    </xf>
    <xf numFmtId="0" fontId="62" fillId="0" borderId="103" xfId="2" applyFont="1" applyBorder="1" applyAlignment="1" applyProtection="1">
      <alignment horizontal="center" vertical="center" shrinkToFit="1"/>
      <protection locked="0"/>
    </xf>
    <xf numFmtId="0" fontId="61" fillId="0" borderId="104" xfId="2" applyFont="1" applyBorder="1" applyAlignment="1">
      <alignment horizontal="center" vertical="center" wrapText="1"/>
    </xf>
    <xf numFmtId="0" fontId="61" fillId="0" borderId="108" xfId="2" applyFont="1" applyBorder="1" applyAlignment="1">
      <alignment horizontal="center" vertical="center" wrapText="1"/>
    </xf>
    <xf numFmtId="0" fontId="61" fillId="0" borderId="107" xfId="2" applyFont="1" applyBorder="1" applyAlignment="1">
      <alignment horizontal="center" vertical="center" wrapText="1"/>
    </xf>
    <xf numFmtId="0" fontId="61" fillId="0" borderId="110" xfId="2" applyFont="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3"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5" borderId="93"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8"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188" fontId="8" fillId="9" borderId="133"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34" xfId="0" applyNumberFormat="1" applyFont="1" applyFill="1" applyBorder="1" applyAlignment="1">
      <alignment horizontal="center" vertical="center" shrinkToFit="1"/>
    </xf>
    <xf numFmtId="188" fontId="8" fillId="9" borderId="135" xfId="0" applyNumberFormat="1" applyFont="1" applyFill="1" applyBorder="1" applyAlignment="1">
      <alignment horizontal="center" vertical="center" shrinkToFit="1"/>
    </xf>
    <xf numFmtId="188" fontId="8" fillId="9" borderId="136" xfId="0" applyNumberFormat="1" applyFont="1" applyFill="1" applyBorder="1" applyAlignment="1">
      <alignment horizontal="center" vertical="center" shrinkToFit="1"/>
    </xf>
    <xf numFmtId="178" fontId="8" fillId="9" borderId="133"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34" xfId="0" applyNumberFormat="1" applyFont="1" applyFill="1" applyBorder="1" applyAlignment="1">
      <alignment horizontal="center" vertical="center" shrinkToFit="1"/>
    </xf>
    <xf numFmtId="177" fontId="8" fillId="9" borderId="135" xfId="0" applyNumberFormat="1" applyFont="1" applyFill="1" applyBorder="1" applyAlignment="1">
      <alignment horizontal="center" vertical="center" shrinkToFit="1"/>
    </xf>
    <xf numFmtId="177" fontId="8" fillId="9" borderId="136" xfId="0" applyNumberFormat="1" applyFont="1" applyFill="1" applyBorder="1" applyAlignment="1">
      <alignment horizontal="center" vertical="center" shrinkToFit="1"/>
    </xf>
    <xf numFmtId="188" fontId="8" fillId="9" borderId="140" xfId="0" applyNumberFormat="1" applyFont="1" applyFill="1" applyBorder="1" applyAlignment="1">
      <alignment horizontal="center"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66" fillId="5" borderId="13" xfId="0" applyFont="1" applyFill="1" applyBorder="1" applyAlignment="1">
      <alignment vertical="center" shrinkToFit="1"/>
    </xf>
    <xf numFmtId="0" fontId="66" fillId="5" borderId="12" xfId="0" applyFont="1" applyFill="1" applyBorder="1" applyAlignment="1">
      <alignment horizontal="left" vertical="center"/>
    </xf>
    <xf numFmtId="0" fontId="66" fillId="5" borderId="63" xfId="0" applyFont="1" applyFill="1" applyBorder="1" applyAlignment="1">
      <alignment horizontal="left" vertical="center"/>
    </xf>
    <xf numFmtId="0" fontId="66" fillId="5" borderId="64" xfId="0" applyFont="1" applyFill="1" applyBorder="1" applyAlignment="1">
      <alignment horizontal="left" vertical="center"/>
    </xf>
    <xf numFmtId="0" fontId="66" fillId="5" borderId="13" xfId="0" applyFont="1" applyFill="1" applyBorder="1" applyAlignment="1">
      <alignment horizontal="center" vertical="center"/>
    </xf>
    <xf numFmtId="0" fontId="66" fillId="5" borderId="13" xfId="0" applyFont="1" applyFill="1" applyBorder="1" applyAlignment="1">
      <alignment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B669E27B-104F-48E2-B117-95990679A1C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253365</xdr:colOff>
      <xdr:row>13</xdr:row>
      <xdr:rowOff>272415</xdr:rowOff>
    </xdr:from>
    <xdr:to>
      <xdr:col>7</xdr:col>
      <xdr:colOff>1800225</xdr:colOff>
      <xdr:row>13</xdr:row>
      <xdr:rowOff>1423035</xdr:rowOff>
    </xdr:to>
    <xdr:sp macro="" textlink="">
      <xdr:nvSpPr>
        <xdr:cNvPr id="2" name="正方形/長方形 1">
          <a:extLst>
            <a:ext uri="{FF2B5EF4-FFF2-40B4-BE49-F238E27FC236}">
              <a16:creationId xmlns:a16="http://schemas.microsoft.com/office/drawing/2014/main" id="{4BFF948B-B8A2-463F-92A1-2D4D7D36655B}"/>
            </a:ext>
          </a:extLst>
        </xdr:cNvPr>
        <xdr:cNvSpPr/>
      </xdr:nvSpPr>
      <xdr:spPr>
        <a:xfrm>
          <a:off x="939165" y="2396490"/>
          <a:ext cx="4547235" cy="76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rgbClr val="FF0000"/>
              </a:solidFill>
            </a:rPr>
            <a:t>交付要綱の正式な発出は令和７年度４月以降となり、今後内容を変更する可能性がございます。ご理解の上、ご回答をお願いします。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235324</xdr:colOff>
      <xdr:row>0</xdr:row>
      <xdr:rowOff>89646</xdr:rowOff>
    </xdr:from>
    <xdr:to>
      <xdr:col>2</xdr:col>
      <xdr:colOff>334270</xdr:colOff>
      <xdr:row>1</xdr:row>
      <xdr:rowOff>163622</xdr:rowOff>
    </xdr:to>
    <xdr:sp macro="" textlink="">
      <xdr:nvSpPr>
        <xdr:cNvPr id="2" name="テキスト ボックス 1">
          <a:extLst>
            <a:ext uri="{FF2B5EF4-FFF2-40B4-BE49-F238E27FC236}">
              <a16:creationId xmlns:a16="http://schemas.microsoft.com/office/drawing/2014/main" id="{6745A2C8-815A-4E6D-B293-E0F62E11878D}"/>
            </a:ext>
          </a:extLst>
        </xdr:cNvPr>
        <xdr:cNvSpPr txBox="1"/>
      </xdr:nvSpPr>
      <xdr:spPr>
        <a:xfrm>
          <a:off x="1860177" y="89646"/>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571499</xdr:colOff>
      <xdr:row>0</xdr:row>
      <xdr:rowOff>56029</xdr:rowOff>
    </xdr:from>
    <xdr:to>
      <xdr:col>11</xdr:col>
      <xdr:colOff>580798</xdr:colOff>
      <xdr:row>1</xdr:row>
      <xdr:rowOff>51564</xdr:rowOff>
    </xdr:to>
    <xdr:sp macro="" textlink="">
      <xdr:nvSpPr>
        <xdr:cNvPr id="3" name="テキスト ボックス 2">
          <a:extLst>
            <a:ext uri="{FF2B5EF4-FFF2-40B4-BE49-F238E27FC236}">
              <a16:creationId xmlns:a16="http://schemas.microsoft.com/office/drawing/2014/main" id="{CAE808BF-21D6-4F51-82E6-5BA2270B7F8C}"/>
            </a:ext>
          </a:extLst>
        </xdr:cNvPr>
        <xdr:cNvSpPr txBox="1"/>
      </xdr:nvSpPr>
      <xdr:spPr>
        <a:xfrm>
          <a:off x="5827058" y="56029"/>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100853</xdr:colOff>
      <xdr:row>1</xdr:row>
      <xdr:rowOff>100854</xdr:rowOff>
    </xdr:from>
    <xdr:to>
      <xdr:col>3</xdr:col>
      <xdr:colOff>323064</xdr:colOff>
      <xdr:row>2</xdr:row>
      <xdr:rowOff>118800</xdr:rowOff>
    </xdr:to>
    <xdr:sp macro="" textlink="">
      <xdr:nvSpPr>
        <xdr:cNvPr id="2" name="テキスト ボックス 1">
          <a:extLst>
            <a:ext uri="{FF2B5EF4-FFF2-40B4-BE49-F238E27FC236}">
              <a16:creationId xmlns:a16="http://schemas.microsoft.com/office/drawing/2014/main" id="{76440047-B8BD-49F4-A929-2127A8867E5F}"/>
            </a:ext>
          </a:extLst>
        </xdr:cNvPr>
        <xdr:cNvSpPr txBox="1"/>
      </xdr:nvSpPr>
      <xdr:spPr>
        <a:xfrm>
          <a:off x="100853" y="257736"/>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B381B491-8FAA-474B-8F82-F8054257336F}"/>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450645</xdr:colOff>
      <xdr:row>0</xdr:row>
      <xdr:rowOff>122902</xdr:rowOff>
    </xdr:from>
    <xdr:to>
      <xdr:col>11</xdr:col>
      <xdr:colOff>512850</xdr:colOff>
      <xdr:row>1</xdr:row>
      <xdr:rowOff>143387</xdr:rowOff>
    </xdr:to>
    <xdr:sp macro="" textlink="">
      <xdr:nvSpPr>
        <xdr:cNvPr id="3" name="テキスト ボックス 2">
          <a:extLst>
            <a:ext uri="{FF2B5EF4-FFF2-40B4-BE49-F238E27FC236}">
              <a16:creationId xmlns:a16="http://schemas.microsoft.com/office/drawing/2014/main" id="{E48BEBA1-D7AA-4970-8946-79A21F7D6C87}"/>
            </a:ext>
          </a:extLst>
        </xdr:cNvPr>
        <xdr:cNvSpPr txBox="1"/>
      </xdr:nvSpPr>
      <xdr:spPr>
        <a:xfrm>
          <a:off x="5698920" y="122902"/>
          <a:ext cx="2653005" cy="2681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81936</xdr:colOff>
      <xdr:row>12</xdr:row>
      <xdr:rowOff>20484</xdr:rowOff>
    </xdr:from>
    <xdr:to>
      <xdr:col>11</xdr:col>
      <xdr:colOff>585515</xdr:colOff>
      <xdr:row>18</xdr:row>
      <xdr:rowOff>122903</xdr:rowOff>
    </xdr:to>
    <xdr:sp macro="" textlink="">
      <xdr:nvSpPr>
        <xdr:cNvPr id="4" name="テキスト ボックス 3">
          <a:extLst>
            <a:ext uri="{FF2B5EF4-FFF2-40B4-BE49-F238E27FC236}">
              <a16:creationId xmlns:a16="http://schemas.microsoft.com/office/drawing/2014/main" id="{B473DD8D-21C1-4FDF-8C1F-4C1AA2CEF7C7}"/>
            </a:ext>
          </a:extLst>
        </xdr:cNvPr>
        <xdr:cNvSpPr txBox="1"/>
      </xdr:nvSpPr>
      <xdr:spPr>
        <a:xfrm>
          <a:off x="4682511" y="2668434"/>
          <a:ext cx="3742079" cy="1474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303989</xdr:colOff>
      <xdr:row>0</xdr:row>
      <xdr:rowOff>81064</xdr:rowOff>
    </xdr:from>
    <xdr:to>
      <xdr:col>10</xdr:col>
      <xdr:colOff>664082</xdr:colOff>
      <xdr:row>1</xdr:row>
      <xdr:rowOff>182393</xdr:rowOff>
    </xdr:to>
    <xdr:sp macro="" textlink="">
      <xdr:nvSpPr>
        <xdr:cNvPr id="2" name="テキスト ボックス 1">
          <a:extLst>
            <a:ext uri="{FF2B5EF4-FFF2-40B4-BE49-F238E27FC236}">
              <a16:creationId xmlns:a16="http://schemas.microsoft.com/office/drawing/2014/main" id="{A70837E0-28C2-43AC-B467-8291019C73B3}"/>
            </a:ext>
          </a:extLst>
        </xdr:cNvPr>
        <xdr:cNvSpPr txBox="1"/>
      </xdr:nvSpPr>
      <xdr:spPr>
        <a:xfrm>
          <a:off x="5695139" y="81064"/>
          <a:ext cx="2646093" cy="2537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27096;&#24335;&#12304;&#30149;&#23460;&#12305;&#21307;&#30274;&#26045;&#35373;&#31561;&#26045;&#35373;&#25972;&#20633;&#35036;&#21161;&#37329;&#12288;&#20107;&#26989;&#35336;&#3001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
      <sheetName val="（様式2）事業費内訳書 (記載例)"/>
      <sheetName val="１6 新興感染症（病室） (記載例)"/>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5A90-9D87-442F-B4E1-21D336DA07DD}">
  <sheetPr>
    <pageSetUpPr fitToPage="1"/>
  </sheetPr>
  <dimension ref="A1:J14"/>
  <sheetViews>
    <sheetView tabSelected="1" view="pageBreakPreview" zoomScaleNormal="75" zoomScaleSheetLayoutView="100" workbookViewId="0">
      <selection activeCell="B4" sqref="B4"/>
    </sheetView>
  </sheetViews>
  <sheetFormatPr defaultRowHeight="13.5"/>
  <cols>
    <col min="1" max="1" width="3.375" style="242" customWidth="1"/>
    <col min="2" max="2" width="11.625" style="242" customWidth="1"/>
    <col min="3" max="3" width="4.25" style="242" customWidth="1"/>
    <col min="4" max="4" width="5.375" style="242" customWidth="1"/>
    <col min="5" max="5" width="9" style="242" customWidth="1"/>
    <col min="6" max="6" width="5.375" style="242" customWidth="1"/>
    <col min="7" max="7" width="11.375" style="242" customWidth="1"/>
    <col min="8" max="8" width="27.75" style="242" customWidth="1"/>
    <col min="9" max="9" width="3.625" style="242" customWidth="1"/>
    <col min="10" max="10" width="9" style="242"/>
    <col min="11" max="11" width="9" style="242" customWidth="1"/>
    <col min="12" max="16384" width="9" style="242"/>
  </cols>
  <sheetData>
    <row r="1" spans="1:10" ht="4.5" customHeight="1">
      <c r="B1" s="251"/>
      <c r="C1" s="251"/>
      <c r="D1" s="251"/>
      <c r="E1" s="251"/>
      <c r="F1" s="251"/>
      <c r="G1" s="251"/>
      <c r="H1" s="250"/>
    </row>
    <row r="2" spans="1:10" ht="14.25" customHeight="1">
      <c r="A2" s="249"/>
      <c r="B2" s="375" t="s">
        <v>446</v>
      </c>
      <c r="C2" s="376"/>
      <c r="D2" s="376"/>
      <c r="E2" s="376"/>
      <c r="F2" s="376"/>
      <c r="G2" s="377"/>
    </row>
    <row r="3" spans="1:10">
      <c r="A3" s="249"/>
      <c r="B3" s="378"/>
      <c r="C3" s="379"/>
      <c r="D3" s="379"/>
      <c r="E3" s="379"/>
      <c r="F3" s="379"/>
      <c r="G3" s="380"/>
    </row>
    <row r="4" spans="1:10">
      <c r="B4" s="248"/>
      <c r="C4" s="248"/>
      <c r="D4" s="248"/>
      <c r="E4" s="248"/>
      <c r="F4" s="248"/>
      <c r="G4" s="248"/>
    </row>
    <row r="5" spans="1:10" ht="9" customHeight="1"/>
    <row r="6" spans="1:10" ht="6" customHeight="1"/>
    <row r="7" spans="1:10" ht="60" customHeight="1">
      <c r="A7" s="381" t="s">
        <v>445</v>
      </c>
      <c r="B7" s="382"/>
      <c r="C7" s="382"/>
      <c r="D7" s="382"/>
      <c r="E7" s="382"/>
      <c r="F7" s="382"/>
      <c r="G7" s="382"/>
      <c r="H7" s="382"/>
    </row>
    <row r="8" spans="1:10" ht="17.25" customHeight="1">
      <c r="A8" s="247"/>
      <c r="B8" s="246"/>
      <c r="C8" s="246"/>
      <c r="D8" s="246"/>
      <c r="E8" s="246"/>
      <c r="F8" s="246"/>
      <c r="G8" s="246"/>
      <c r="H8" s="246"/>
    </row>
    <row r="9" spans="1:10" ht="17.25" customHeight="1">
      <c r="A9" s="383" t="s">
        <v>444</v>
      </c>
      <c r="B9" s="383"/>
      <c r="C9" s="383"/>
      <c r="D9" s="383"/>
      <c r="E9" s="383"/>
      <c r="F9" s="383"/>
      <c r="G9" s="383"/>
      <c r="H9" s="383"/>
      <c r="I9" s="383"/>
    </row>
    <row r="10" spans="1:10" ht="17.25" customHeight="1">
      <c r="A10" s="247"/>
      <c r="B10" s="246"/>
      <c r="C10" s="246"/>
      <c r="D10" s="246"/>
      <c r="E10" s="246"/>
      <c r="F10" s="246"/>
      <c r="G10" s="246"/>
      <c r="H10" s="246"/>
    </row>
    <row r="11" spans="1:10" ht="75" customHeight="1">
      <c r="A11" s="243"/>
      <c r="B11" s="384" t="s">
        <v>443</v>
      </c>
      <c r="C11" s="384"/>
      <c r="D11" s="384"/>
      <c r="E11" s="384"/>
      <c r="F11" s="384"/>
      <c r="G11" s="384"/>
      <c r="H11" s="384"/>
    </row>
    <row r="12" spans="1:10" ht="25.5" customHeight="1">
      <c r="A12" s="243"/>
      <c r="B12" s="245"/>
      <c r="C12" s="245"/>
      <c r="D12" s="245"/>
      <c r="E12" s="245"/>
      <c r="F12" s="245"/>
      <c r="G12" s="245"/>
      <c r="H12" s="245"/>
    </row>
    <row r="13" spans="1:10" ht="205.5" customHeight="1">
      <c r="A13" s="243"/>
      <c r="B13" s="374" t="s">
        <v>442</v>
      </c>
      <c r="C13" s="374"/>
      <c r="D13" s="374"/>
      <c r="E13" s="374"/>
      <c r="F13" s="374"/>
      <c r="G13" s="374"/>
      <c r="H13" s="374"/>
      <c r="J13" s="244"/>
    </row>
    <row r="14" spans="1:10" ht="123.75" customHeight="1">
      <c r="A14" s="243"/>
      <c r="B14" s="374"/>
      <c r="C14" s="374"/>
      <c r="D14" s="374"/>
      <c r="E14" s="374"/>
      <c r="F14" s="374"/>
      <c r="G14" s="374"/>
      <c r="H14" s="374"/>
    </row>
  </sheetData>
  <mergeCells count="6">
    <mergeCell ref="B14:H14"/>
    <mergeCell ref="B2:G3"/>
    <mergeCell ref="A7:H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3E0F-464F-4A5A-8CAA-D8D05EE9736E}">
  <sheetPr>
    <pageSetUpPr fitToPage="1"/>
  </sheetPr>
  <dimension ref="B1:AE70"/>
  <sheetViews>
    <sheetView view="pageBreakPreview" zoomScale="70" zoomScaleNormal="100" zoomScaleSheetLayoutView="70" workbookViewId="0">
      <selection activeCell="H6" sqref="H6"/>
    </sheetView>
  </sheetViews>
  <sheetFormatPr defaultColWidth="9" defaultRowHeight="13.5"/>
  <cols>
    <col min="1" max="1" width="21.375" style="253" customWidth="1"/>
    <col min="2" max="2" width="32.875" style="253" customWidth="1"/>
    <col min="3" max="3" width="17" style="253" customWidth="1"/>
    <col min="4" max="4" width="9.75" style="253" customWidth="1"/>
    <col min="5" max="5" width="11.25" style="253" customWidth="1"/>
    <col min="6" max="6" width="12.375" style="253" customWidth="1"/>
    <col min="7" max="7" width="11.25" style="253" customWidth="1"/>
    <col min="8" max="8" width="10.875" style="253" customWidth="1"/>
    <col min="9" max="9" width="10.5" style="253" customWidth="1"/>
    <col min="10" max="10" width="10.625" style="253" customWidth="1"/>
    <col min="11" max="11" width="11.25" style="253" customWidth="1"/>
    <col min="12" max="12" width="12.75" style="253" customWidth="1"/>
    <col min="13" max="13" width="9" style="253"/>
    <col min="14" max="16" width="5.75" style="253" customWidth="1"/>
    <col min="17" max="18" width="5.625" style="253" customWidth="1"/>
    <col min="19" max="19" width="9" style="253"/>
    <col min="20" max="20" width="9.5" style="253" bestFit="1" customWidth="1"/>
    <col min="21" max="30" width="9" style="253"/>
    <col min="31" max="31" width="9.5" style="253" bestFit="1" customWidth="1"/>
    <col min="32" max="16384" width="9" style="253"/>
  </cols>
  <sheetData>
    <row r="1" spans="2:31">
      <c r="B1" s="252"/>
      <c r="C1" s="252"/>
    </row>
    <row r="2" spans="2:31" ht="19.5" customHeight="1">
      <c r="B2" s="385" t="s">
        <v>494</v>
      </c>
      <c r="C2" s="385"/>
      <c r="D2" s="385"/>
      <c r="E2" s="385"/>
      <c r="F2" s="385"/>
      <c r="G2" s="385"/>
      <c r="H2" s="385"/>
      <c r="I2" s="385"/>
      <c r="J2" s="385"/>
      <c r="K2" s="385"/>
      <c r="L2" s="385"/>
    </row>
    <row r="3" spans="2:31" ht="7.5" customHeight="1">
      <c r="B3" s="254"/>
      <c r="C3" s="254"/>
      <c r="D3" s="254"/>
      <c r="E3" s="254"/>
      <c r="F3" s="254"/>
      <c r="G3" s="254"/>
      <c r="H3" s="254"/>
      <c r="I3" s="254"/>
      <c r="J3" s="254"/>
      <c r="K3" s="254"/>
      <c r="L3" s="254"/>
    </row>
    <row r="4" spans="2:31" ht="14.25" thickBot="1">
      <c r="B4" s="252"/>
      <c r="C4" s="252"/>
      <c r="H4" s="255"/>
      <c r="I4" s="386"/>
      <c r="J4" s="386"/>
      <c r="K4" s="386"/>
      <c r="L4" s="386"/>
      <c r="M4" s="253" t="s">
        <v>447</v>
      </c>
    </row>
    <row r="5" spans="2:31" ht="45" customHeight="1" thickTop="1">
      <c r="B5" s="387" t="s">
        <v>448</v>
      </c>
      <c r="C5" s="256" t="s">
        <v>37</v>
      </c>
      <c r="D5" s="257" t="s">
        <v>9</v>
      </c>
      <c r="E5" s="257" t="s">
        <v>449</v>
      </c>
      <c r="F5" s="257" t="s">
        <v>450</v>
      </c>
      <c r="G5" s="257" t="s">
        <v>137</v>
      </c>
      <c r="H5" s="257" t="s">
        <v>495</v>
      </c>
      <c r="I5" s="257" t="s">
        <v>451</v>
      </c>
      <c r="J5" s="257" t="s">
        <v>452</v>
      </c>
      <c r="K5" s="257" t="s">
        <v>453</v>
      </c>
      <c r="L5" s="389" t="s">
        <v>454</v>
      </c>
    </row>
    <row r="6" spans="2:31" ht="13.5" customHeight="1" thickBot="1">
      <c r="B6" s="388"/>
      <c r="C6" s="258"/>
      <c r="D6" s="259" t="s">
        <v>455</v>
      </c>
      <c r="E6" s="258" t="s">
        <v>456</v>
      </c>
      <c r="F6" s="259" t="s">
        <v>457</v>
      </c>
      <c r="G6" s="258" t="s">
        <v>458</v>
      </c>
      <c r="H6" s="258"/>
      <c r="I6" s="259" t="s">
        <v>459</v>
      </c>
      <c r="J6" s="259" t="s">
        <v>460</v>
      </c>
      <c r="K6" s="258" t="s">
        <v>461</v>
      </c>
      <c r="L6" s="390"/>
    </row>
    <row r="7" spans="2:31" ht="16.5" customHeight="1">
      <c r="B7" s="260"/>
      <c r="C7" s="261"/>
      <c r="D7" s="262" t="s">
        <v>462</v>
      </c>
      <c r="E7" s="262" t="s">
        <v>463</v>
      </c>
      <c r="F7" s="262" t="s">
        <v>462</v>
      </c>
      <c r="G7" s="262" t="s">
        <v>462</v>
      </c>
      <c r="H7" s="262"/>
      <c r="I7" s="262" t="s">
        <v>464</v>
      </c>
      <c r="J7" s="262" t="s">
        <v>464</v>
      </c>
      <c r="K7" s="262" t="s">
        <v>464</v>
      </c>
      <c r="L7" s="263"/>
    </row>
    <row r="8" spans="2:31" ht="40.5" customHeight="1">
      <c r="B8" s="293"/>
      <c r="C8" s="264"/>
      <c r="D8" s="265"/>
      <c r="E8" s="265"/>
      <c r="F8" s="265" t="str">
        <f>IF(D8="","",(D8-E8))</f>
        <v/>
      </c>
      <c r="G8" s="265"/>
      <c r="H8" s="265"/>
      <c r="I8" s="265"/>
      <c r="J8" s="265" t="str">
        <f>IF(D8="","",MIN(G8,I8))</f>
        <v/>
      </c>
      <c r="K8" s="265"/>
      <c r="L8" s="266"/>
      <c r="AE8" s="267">
        <f>IF(C9="病室の感染対策に係る整備",14546000,239300)</f>
        <v>14546000</v>
      </c>
    </row>
    <row r="9" spans="2:31" ht="22.5" customHeight="1">
      <c r="B9" s="291"/>
      <c r="C9" s="373" t="s">
        <v>465</v>
      </c>
      <c r="D9" s="268"/>
      <c r="E9" s="269"/>
      <c r="F9" s="270" t="str">
        <f>IF(B9="","",(D9-E9))</f>
        <v/>
      </c>
      <c r="G9" s="269"/>
      <c r="H9" s="271"/>
      <c r="I9" s="270">
        <f>H9*AE8</f>
        <v>0</v>
      </c>
      <c r="J9" s="272" t="str">
        <f>IF(B9="","0",MIN(G9,I9))</f>
        <v>0</v>
      </c>
      <c r="K9" s="270">
        <f>INT(J9*AE9/1000)*1000</f>
        <v>0</v>
      </c>
      <c r="L9" s="292"/>
      <c r="AE9" s="267">
        <f>IF(C9="病室の感染対策に係る整備",8/30,4/10)</f>
        <v>0.26666666666666666</v>
      </c>
    </row>
    <row r="10" spans="2:31" ht="22.5" customHeight="1">
      <c r="B10" s="274"/>
      <c r="C10" s="275"/>
      <c r="D10" s="265"/>
      <c r="E10" s="265"/>
      <c r="F10" s="265" t="str">
        <f>IF(D10="","",(D10-E10))</f>
        <v/>
      </c>
      <c r="G10" s="265"/>
      <c r="H10" s="265"/>
      <c r="I10" s="265"/>
      <c r="J10" s="265" t="str">
        <f>IF(D10="","",MIN(G10,I10))</f>
        <v/>
      </c>
      <c r="K10" s="265"/>
      <c r="L10" s="266"/>
    </row>
    <row r="11" spans="2:31" ht="22.5" customHeight="1">
      <c r="B11" s="276"/>
      <c r="C11" s="277"/>
      <c r="D11" s="270"/>
      <c r="E11" s="270"/>
      <c r="F11" s="270" t="str">
        <f t="shared" ref="F11" si="0">IF(B11="","",(D11-E11))</f>
        <v/>
      </c>
      <c r="G11" s="270"/>
      <c r="H11" s="270"/>
      <c r="I11" s="270"/>
      <c r="J11" s="270" t="str">
        <f>IF(B11="","",MIN(G11,I11))</f>
        <v/>
      </c>
      <c r="K11" s="270"/>
      <c r="L11" s="273"/>
    </row>
    <row r="12" spans="2:31" ht="22.5" hidden="1" customHeight="1">
      <c r="B12" s="274"/>
      <c r="C12" s="275"/>
      <c r="D12" s="265"/>
      <c r="E12" s="265"/>
      <c r="F12" s="265" t="str">
        <f t="shared" ref="F12" si="1">IF(D12="","",(D12-E12))</f>
        <v/>
      </c>
      <c r="G12" s="265"/>
      <c r="H12" s="265"/>
      <c r="I12" s="265"/>
      <c r="J12" s="265" t="str">
        <f>IF(D12="","",MIN(G12,I12))</f>
        <v/>
      </c>
      <c r="K12" s="265"/>
      <c r="L12" s="266"/>
    </row>
    <row r="13" spans="2:31" ht="22.5" hidden="1" customHeight="1">
      <c r="B13" s="276"/>
      <c r="C13" s="277"/>
      <c r="D13" s="270"/>
      <c r="E13" s="270"/>
      <c r="F13" s="270" t="str">
        <f t="shared" ref="F13" si="2">IF(B13="","",(D13-E13))</f>
        <v/>
      </c>
      <c r="G13" s="270"/>
      <c r="H13" s="270"/>
      <c r="I13" s="270"/>
      <c r="J13" s="270" t="str">
        <f>IF(B13="","",MIN(G13,I13))</f>
        <v/>
      </c>
      <c r="K13" s="270"/>
      <c r="L13" s="273"/>
    </row>
    <row r="14" spans="2:31" ht="22.5" hidden="1" customHeight="1">
      <c r="B14" s="274"/>
      <c r="C14" s="275"/>
      <c r="D14" s="265"/>
      <c r="E14" s="265"/>
      <c r="F14" s="265" t="str">
        <f t="shared" ref="F14" si="3">IF(D14="","",(D14-E14))</f>
        <v/>
      </c>
      <c r="G14" s="265"/>
      <c r="H14" s="265"/>
      <c r="I14" s="265"/>
      <c r="J14" s="265" t="str">
        <f>IF(D14="","",MIN(G14,I14))</f>
        <v/>
      </c>
      <c r="K14" s="265"/>
      <c r="L14" s="266"/>
    </row>
    <row r="15" spans="2:31" ht="22.5" hidden="1" customHeight="1">
      <c r="B15" s="276"/>
      <c r="C15" s="277"/>
      <c r="D15" s="270"/>
      <c r="E15" s="270"/>
      <c r="F15" s="270" t="str">
        <f t="shared" ref="F15" si="4">IF(B15="","",(D15-E15))</f>
        <v/>
      </c>
      <c r="G15" s="270"/>
      <c r="H15" s="270"/>
      <c r="I15" s="270"/>
      <c r="J15" s="270" t="str">
        <f>IF(B15="","",MIN(G15,I15))</f>
        <v/>
      </c>
      <c r="K15" s="270"/>
      <c r="L15" s="273"/>
    </row>
    <row r="16" spans="2:31" ht="22.5" hidden="1" customHeight="1">
      <c r="B16" s="274"/>
      <c r="C16" s="275"/>
      <c r="D16" s="265"/>
      <c r="E16" s="265"/>
      <c r="F16" s="265" t="str">
        <f t="shared" ref="F16" si="5">IF(D16="","",(D16-E16))</f>
        <v/>
      </c>
      <c r="G16" s="265"/>
      <c r="H16" s="265"/>
      <c r="I16" s="265"/>
      <c r="J16" s="265" t="str">
        <f>IF(D16="","",MIN(G16,I16))</f>
        <v/>
      </c>
      <c r="K16" s="265"/>
      <c r="L16" s="266"/>
    </row>
    <row r="17" spans="2:12" ht="22.5" hidden="1" customHeight="1">
      <c r="B17" s="276"/>
      <c r="C17" s="277"/>
      <c r="D17" s="270"/>
      <c r="E17" s="270"/>
      <c r="F17" s="270" t="str">
        <f t="shared" ref="F17" si="6">IF(B17="","",(D17-E17))</f>
        <v/>
      </c>
      <c r="G17" s="270"/>
      <c r="H17" s="270"/>
      <c r="I17" s="270"/>
      <c r="J17" s="270" t="str">
        <f>IF(B17="","",MIN(G17,I17))</f>
        <v/>
      </c>
      <c r="K17" s="270"/>
      <c r="L17" s="273"/>
    </row>
    <row r="18" spans="2:12" ht="22.5" hidden="1" customHeight="1">
      <c r="B18" s="274"/>
      <c r="C18" s="275"/>
      <c r="D18" s="265"/>
      <c r="E18" s="265"/>
      <c r="F18" s="265" t="str">
        <f t="shared" ref="F18" si="7">IF(D18="","",(D18-E18))</f>
        <v/>
      </c>
      <c r="G18" s="265"/>
      <c r="H18" s="265"/>
      <c r="I18" s="265"/>
      <c r="J18" s="265" t="str">
        <f>IF(D18="","",MIN(G18,I18))</f>
        <v/>
      </c>
      <c r="K18" s="265"/>
      <c r="L18" s="266"/>
    </row>
    <row r="19" spans="2:12" ht="22.5" hidden="1" customHeight="1">
      <c r="B19" s="276"/>
      <c r="C19" s="277"/>
      <c r="D19" s="270"/>
      <c r="E19" s="270"/>
      <c r="F19" s="270" t="str">
        <f t="shared" ref="F19" si="8">IF(B19="","",(D19-E19))</f>
        <v/>
      </c>
      <c r="G19" s="270"/>
      <c r="H19" s="270"/>
      <c r="I19" s="270"/>
      <c r="J19" s="270" t="str">
        <f>IF(B19="","",MIN(G19,I19))</f>
        <v/>
      </c>
      <c r="K19" s="270"/>
      <c r="L19" s="273"/>
    </row>
    <row r="20" spans="2:12" ht="22.5" hidden="1" customHeight="1">
      <c r="B20" s="274"/>
      <c r="C20" s="275"/>
      <c r="D20" s="265"/>
      <c r="E20" s="265"/>
      <c r="F20" s="265" t="str">
        <f t="shared" ref="F20" si="9">IF(D20="","",(D20-E20))</f>
        <v/>
      </c>
      <c r="G20" s="265"/>
      <c r="H20" s="265"/>
      <c r="I20" s="265"/>
      <c r="J20" s="265" t="str">
        <f>IF(D20="","",MIN(G20,I20))</f>
        <v/>
      </c>
      <c r="K20" s="265"/>
      <c r="L20" s="266"/>
    </row>
    <row r="21" spans="2:12" ht="22.5" hidden="1" customHeight="1">
      <c r="B21" s="276"/>
      <c r="C21" s="277"/>
      <c r="D21" s="270"/>
      <c r="E21" s="270"/>
      <c r="F21" s="270" t="str">
        <f t="shared" ref="F21" si="10">IF(B21="","",(D21-E21))</f>
        <v/>
      </c>
      <c r="G21" s="270"/>
      <c r="H21" s="270"/>
      <c r="I21" s="270"/>
      <c r="J21" s="270" t="str">
        <f>IF(B21="","",MIN(G21,I21))</f>
        <v/>
      </c>
      <c r="K21" s="270"/>
      <c r="L21" s="273"/>
    </row>
    <row r="22" spans="2:12" ht="22.5" hidden="1" customHeight="1">
      <c r="B22" s="274"/>
      <c r="C22" s="275"/>
      <c r="D22" s="265"/>
      <c r="E22" s="265"/>
      <c r="F22" s="265" t="str">
        <f t="shared" ref="F22" si="11">IF(D22="","",(D22-E22))</f>
        <v/>
      </c>
      <c r="G22" s="265"/>
      <c r="H22" s="265"/>
      <c r="I22" s="265"/>
      <c r="J22" s="265" t="str">
        <f>IF(D22="","",MIN(G22,I22))</f>
        <v/>
      </c>
      <c r="K22" s="265"/>
      <c r="L22" s="266"/>
    </row>
    <row r="23" spans="2:12" ht="22.5" hidden="1" customHeight="1">
      <c r="B23" s="276"/>
      <c r="C23" s="277"/>
      <c r="D23" s="270"/>
      <c r="E23" s="270"/>
      <c r="F23" s="270" t="str">
        <f t="shared" ref="F23" si="12">IF(B23="","",(D23-E23))</f>
        <v/>
      </c>
      <c r="G23" s="270"/>
      <c r="H23" s="270"/>
      <c r="I23" s="270"/>
      <c r="J23" s="270" t="str">
        <f>IF(B23="","",MIN(G23,I23))</f>
        <v/>
      </c>
      <c r="K23" s="270"/>
      <c r="L23" s="273"/>
    </row>
    <row r="24" spans="2:12" ht="22.5" hidden="1" customHeight="1">
      <c r="B24" s="274"/>
      <c r="C24" s="275"/>
      <c r="D24" s="265"/>
      <c r="E24" s="265"/>
      <c r="F24" s="265" t="str">
        <f t="shared" ref="F24" si="13">IF(D24="","",(D24-E24))</f>
        <v/>
      </c>
      <c r="G24" s="265"/>
      <c r="H24" s="265"/>
      <c r="I24" s="265"/>
      <c r="J24" s="265" t="str">
        <f>IF(D24="","",MIN(G24,I24))</f>
        <v/>
      </c>
      <c r="K24" s="265"/>
      <c r="L24" s="266"/>
    </row>
    <row r="25" spans="2:12" ht="22.5" hidden="1" customHeight="1">
      <c r="B25" s="276"/>
      <c r="C25" s="277"/>
      <c r="D25" s="270"/>
      <c r="E25" s="270"/>
      <c r="F25" s="270" t="str">
        <f t="shared" ref="F25" si="14">IF(B25="","",(D25-E25))</f>
        <v/>
      </c>
      <c r="G25" s="270"/>
      <c r="H25" s="270"/>
      <c r="I25" s="270"/>
      <c r="J25" s="270" t="str">
        <f>IF(B25="","",MIN(G25,I25))</f>
        <v/>
      </c>
      <c r="K25" s="270"/>
      <c r="L25" s="273"/>
    </row>
    <row r="26" spans="2:12" ht="22.5" hidden="1" customHeight="1">
      <c r="B26" s="274"/>
      <c r="C26" s="275"/>
      <c r="D26" s="265"/>
      <c r="E26" s="265"/>
      <c r="F26" s="265" t="str">
        <f t="shared" ref="F26" si="15">IF(D26="","",(D26-E26))</f>
        <v/>
      </c>
      <c r="G26" s="265"/>
      <c r="H26" s="265"/>
      <c r="I26" s="265"/>
      <c r="J26" s="265" t="str">
        <f>IF(D26="","",MIN(G26,I26))</f>
        <v/>
      </c>
      <c r="K26" s="265"/>
      <c r="L26" s="266"/>
    </row>
    <row r="27" spans="2:12" ht="22.5" hidden="1" customHeight="1">
      <c r="B27" s="276"/>
      <c r="C27" s="277"/>
      <c r="D27" s="270"/>
      <c r="E27" s="270"/>
      <c r="F27" s="270" t="str">
        <f t="shared" ref="F27" si="16">IF(B27="","",(D27-E27))</f>
        <v/>
      </c>
      <c r="G27" s="270"/>
      <c r="H27" s="270"/>
      <c r="I27" s="270"/>
      <c r="J27" s="270" t="str">
        <f>IF(B27="","",MIN(G27,I27))</f>
        <v/>
      </c>
      <c r="K27" s="270"/>
      <c r="L27" s="273"/>
    </row>
    <row r="28" spans="2:12" ht="22.5" hidden="1" customHeight="1">
      <c r="B28" s="274"/>
      <c r="C28" s="275"/>
      <c r="D28" s="265"/>
      <c r="E28" s="265"/>
      <c r="F28" s="265" t="str">
        <f t="shared" ref="F28" si="17">IF(D28="","",(D28-E28))</f>
        <v/>
      </c>
      <c r="G28" s="265"/>
      <c r="H28" s="265"/>
      <c r="I28" s="265"/>
      <c r="J28" s="265" t="str">
        <f>IF(D28="","",MIN(G28,I28))</f>
        <v/>
      </c>
      <c r="K28" s="265"/>
      <c r="L28" s="266"/>
    </row>
    <row r="29" spans="2:12" ht="22.5" hidden="1" customHeight="1">
      <c r="B29" s="276"/>
      <c r="C29" s="277"/>
      <c r="D29" s="270"/>
      <c r="E29" s="270"/>
      <c r="F29" s="270" t="str">
        <f t="shared" ref="F29" si="18">IF(B29="","",(D29-E29))</f>
        <v/>
      </c>
      <c r="G29" s="270"/>
      <c r="H29" s="270"/>
      <c r="I29" s="270"/>
      <c r="J29" s="270" t="str">
        <f>IF(B29="","",MIN(G29,I29))</f>
        <v/>
      </c>
      <c r="K29" s="270"/>
      <c r="L29" s="273"/>
    </row>
    <row r="30" spans="2:12" ht="22.5" hidden="1" customHeight="1">
      <c r="B30" s="274"/>
      <c r="C30" s="275"/>
      <c r="D30" s="265"/>
      <c r="E30" s="265"/>
      <c r="F30" s="265" t="str">
        <f t="shared" ref="F30" si="19">IF(D30="","",(D30-E30))</f>
        <v/>
      </c>
      <c r="G30" s="265"/>
      <c r="H30" s="265"/>
      <c r="I30" s="265"/>
      <c r="J30" s="265" t="str">
        <f>IF(D30="","",MIN(G30,I30))</f>
        <v/>
      </c>
      <c r="K30" s="265"/>
      <c r="L30" s="266"/>
    </row>
    <row r="31" spans="2:12" ht="22.5" hidden="1" customHeight="1">
      <c r="B31" s="276"/>
      <c r="C31" s="277"/>
      <c r="D31" s="270"/>
      <c r="E31" s="270"/>
      <c r="F31" s="270" t="str">
        <f t="shared" ref="F31" si="20">IF(B31="","",(D31-E31))</f>
        <v/>
      </c>
      <c r="G31" s="270"/>
      <c r="H31" s="270"/>
      <c r="I31" s="270"/>
      <c r="J31" s="270" t="str">
        <f>IF(B31="","",MIN(G31,I31))</f>
        <v/>
      </c>
      <c r="K31" s="270"/>
      <c r="L31" s="273"/>
    </row>
    <row r="32" spans="2:12" ht="22.5" hidden="1" customHeight="1">
      <c r="B32" s="274"/>
      <c r="C32" s="275"/>
      <c r="D32" s="265"/>
      <c r="E32" s="265"/>
      <c r="F32" s="265" t="str">
        <f t="shared" ref="F32" si="21">IF(D32="","",(D32-E32))</f>
        <v/>
      </c>
      <c r="G32" s="265"/>
      <c r="H32" s="265"/>
      <c r="I32" s="265"/>
      <c r="J32" s="265" t="str">
        <f>IF(D32="","",MIN(G32,I32))</f>
        <v/>
      </c>
      <c r="K32" s="265"/>
      <c r="L32" s="266"/>
    </row>
    <row r="33" spans="2:18" ht="22.5" hidden="1" customHeight="1">
      <c r="B33" s="276"/>
      <c r="C33" s="277"/>
      <c r="D33" s="270"/>
      <c r="E33" s="270"/>
      <c r="F33" s="270" t="str">
        <f t="shared" ref="F33" si="22">IF(B33="","",(D33-E33))</f>
        <v/>
      </c>
      <c r="G33" s="270"/>
      <c r="H33" s="270"/>
      <c r="I33" s="270"/>
      <c r="J33" s="270" t="str">
        <f>IF(B33="","",MIN(G33,I33))</f>
        <v/>
      </c>
      <c r="K33" s="270"/>
      <c r="L33" s="273"/>
    </row>
    <row r="34" spans="2:18" ht="22.5" customHeight="1">
      <c r="B34" s="274"/>
      <c r="C34" s="275"/>
      <c r="D34" s="265"/>
      <c r="E34" s="265"/>
      <c r="F34" s="265" t="str">
        <f t="shared" ref="F34" si="23">IF(D34="","",(D34-E34))</f>
        <v/>
      </c>
      <c r="G34" s="265"/>
      <c r="H34" s="265"/>
      <c r="I34" s="265"/>
      <c r="J34" s="265" t="str">
        <f>IF(D34="","",MIN(G34,I34))</f>
        <v/>
      </c>
      <c r="K34" s="265"/>
      <c r="L34" s="266"/>
    </row>
    <row r="35" spans="2:18" ht="22.5" customHeight="1" thickBot="1">
      <c r="B35" s="278"/>
      <c r="C35" s="279"/>
      <c r="D35" s="280"/>
      <c r="E35" s="280"/>
      <c r="F35" s="280" t="str">
        <f t="shared" ref="F35" si="24">IF(B35="","",(D35-E35))</f>
        <v/>
      </c>
      <c r="G35" s="280"/>
      <c r="H35" s="280"/>
      <c r="I35" s="280"/>
      <c r="J35" s="280" t="str">
        <f>IF(B35="","",MIN(G35,I35))</f>
        <v/>
      </c>
      <c r="K35" s="280"/>
      <c r="L35" s="281"/>
    </row>
    <row r="36" spans="2:18" ht="22.5" customHeight="1" thickTop="1" thickBot="1">
      <c r="B36" s="282" t="s">
        <v>233</v>
      </c>
      <c r="C36" s="283"/>
      <c r="D36" s="284" t="str">
        <f>IF(SUM(D8:D35)=0,"",SUM(D8:D35))</f>
        <v/>
      </c>
      <c r="E36" s="284" t="str">
        <f>IF(D36="","",SUM(E8:E35))</f>
        <v/>
      </c>
      <c r="F36" s="284" t="str">
        <f>IF(SUM(F8:F35)=0,"",SUM(F8:F35))</f>
        <v/>
      </c>
      <c r="G36" s="284" t="str">
        <f>IF(SUM(G8:G35)=0,"",SUM(G8:G35))</f>
        <v/>
      </c>
      <c r="H36" s="284"/>
      <c r="I36" s="284" t="str">
        <f>IF(SUM(I8:I35)=0,"",SUM(I8:I35))</f>
        <v/>
      </c>
      <c r="J36" s="284" t="str">
        <f>IF(SUM(J8:J35)=0,"",SUM(J8:J35))</f>
        <v/>
      </c>
      <c r="K36" s="284" t="str">
        <f>IF(SUM(K8:K35)=0,"",SUM(K8:K35))</f>
        <v/>
      </c>
      <c r="L36" s="285"/>
    </row>
    <row r="37" spans="2:18" ht="14.25" thickTop="1">
      <c r="B37" s="252"/>
      <c r="C37" s="252"/>
    </row>
    <row r="38" spans="2:18">
      <c r="B38" s="252"/>
      <c r="C38" s="252"/>
    </row>
    <row r="39" spans="2:18">
      <c r="B39" s="252"/>
      <c r="C39" s="252"/>
    </row>
    <row r="40" spans="2:18">
      <c r="B40" s="286"/>
      <c r="C40" s="286"/>
    </row>
    <row r="41" spans="2:18">
      <c r="B41" s="287"/>
      <c r="C41" s="287"/>
    </row>
    <row r="42" spans="2:18">
      <c r="B42" s="287"/>
      <c r="C42" s="287"/>
      <c r="N42" s="288"/>
      <c r="O42" s="289"/>
      <c r="P42" s="289"/>
      <c r="Q42" s="289"/>
      <c r="R42" s="289"/>
    </row>
    <row r="43" spans="2:18">
      <c r="B43" s="287"/>
      <c r="C43" s="287"/>
      <c r="N43" s="288"/>
      <c r="O43" s="289"/>
      <c r="P43" s="289"/>
      <c r="Q43" s="289"/>
      <c r="R43" s="289"/>
    </row>
    <row r="44" spans="2:18">
      <c r="B44" s="287"/>
      <c r="C44" s="287"/>
      <c r="N44" s="288"/>
      <c r="O44" s="289"/>
      <c r="P44" s="289"/>
      <c r="Q44" s="289"/>
      <c r="R44" s="289"/>
    </row>
    <row r="45" spans="2:18">
      <c r="B45" s="287"/>
      <c r="C45" s="287"/>
      <c r="N45" s="288"/>
      <c r="O45" s="289"/>
      <c r="P45" s="289"/>
      <c r="Q45" s="289"/>
      <c r="R45" s="289"/>
    </row>
    <row r="46" spans="2:18">
      <c r="B46" s="287"/>
      <c r="C46" s="287"/>
      <c r="N46" s="288"/>
      <c r="O46" s="289"/>
      <c r="P46" s="289"/>
      <c r="Q46" s="289"/>
      <c r="R46" s="289"/>
    </row>
    <row r="47" spans="2:18">
      <c r="B47" s="287"/>
      <c r="C47" s="287"/>
      <c r="N47" s="288"/>
      <c r="O47" s="289"/>
      <c r="P47" s="289"/>
      <c r="Q47" s="289"/>
      <c r="R47" s="289"/>
    </row>
    <row r="48" spans="2:18">
      <c r="B48" s="287"/>
      <c r="C48" s="287"/>
      <c r="N48" s="288"/>
      <c r="O48" s="289"/>
      <c r="P48" s="289"/>
      <c r="Q48" s="289"/>
      <c r="R48" s="289"/>
    </row>
    <row r="49" spans="2:18">
      <c r="B49" s="287"/>
      <c r="C49" s="287"/>
      <c r="N49" s="288"/>
      <c r="O49" s="289"/>
      <c r="P49" s="289"/>
      <c r="Q49" s="289"/>
      <c r="R49" s="289"/>
    </row>
    <row r="50" spans="2:18">
      <c r="B50" s="287"/>
      <c r="C50" s="287"/>
      <c r="N50" s="288"/>
      <c r="O50" s="289"/>
      <c r="P50" s="289"/>
      <c r="Q50" s="289"/>
      <c r="R50" s="289"/>
    </row>
    <row r="51" spans="2:18">
      <c r="B51" s="287"/>
      <c r="C51" s="287"/>
      <c r="N51" s="288"/>
      <c r="O51" s="289"/>
      <c r="P51" s="289"/>
      <c r="Q51" s="289"/>
      <c r="R51" s="289"/>
    </row>
    <row r="52" spans="2:18">
      <c r="B52" s="287"/>
      <c r="C52" s="287"/>
      <c r="N52" s="288"/>
      <c r="O52" s="289"/>
      <c r="P52" s="289"/>
      <c r="Q52" s="289"/>
      <c r="R52" s="289"/>
    </row>
    <row r="53" spans="2:18">
      <c r="B53" s="287"/>
      <c r="C53" s="287"/>
      <c r="N53" s="288"/>
      <c r="O53" s="289"/>
      <c r="P53" s="289"/>
      <c r="Q53" s="289"/>
      <c r="R53" s="289"/>
    </row>
    <row r="54" spans="2:18">
      <c r="B54" s="290"/>
      <c r="C54" s="290"/>
      <c r="N54" s="288"/>
      <c r="O54" s="289"/>
      <c r="P54" s="289"/>
      <c r="Q54" s="289"/>
      <c r="R54" s="289"/>
    </row>
    <row r="55" spans="2:18">
      <c r="N55" s="288"/>
      <c r="O55" s="289"/>
      <c r="P55" s="289"/>
      <c r="Q55" s="289"/>
      <c r="R55" s="289"/>
    </row>
    <row r="56" spans="2:18">
      <c r="N56" s="288"/>
      <c r="O56" s="289"/>
      <c r="P56" s="289"/>
      <c r="Q56" s="289"/>
      <c r="R56" s="289"/>
    </row>
    <row r="57" spans="2:18">
      <c r="N57" s="288"/>
      <c r="O57" s="289"/>
      <c r="P57" s="289"/>
      <c r="Q57" s="289"/>
      <c r="R57" s="289"/>
    </row>
    <row r="58" spans="2:18">
      <c r="N58" s="288"/>
      <c r="O58" s="289"/>
      <c r="P58" s="289"/>
      <c r="Q58" s="289"/>
      <c r="R58" s="289"/>
    </row>
    <row r="59" spans="2:18">
      <c r="N59" s="288"/>
      <c r="O59" s="289"/>
      <c r="P59" s="289"/>
      <c r="Q59" s="289"/>
      <c r="R59" s="289"/>
    </row>
    <row r="60" spans="2:18">
      <c r="N60" s="288"/>
      <c r="O60" s="289"/>
      <c r="P60" s="289"/>
      <c r="Q60" s="289"/>
      <c r="R60" s="289"/>
    </row>
    <row r="61" spans="2:18">
      <c r="N61" s="288"/>
      <c r="O61" s="289"/>
      <c r="P61" s="289"/>
      <c r="Q61" s="289"/>
      <c r="R61" s="289"/>
    </row>
    <row r="62" spans="2:18">
      <c r="N62" s="288"/>
      <c r="O62" s="289"/>
      <c r="P62" s="289"/>
      <c r="Q62" s="289"/>
      <c r="R62" s="289"/>
    </row>
    <row r="63" spans="2:18">
      <c r="N63" s="288"/>
      <c r="O63" s="289"/>
      <c r="P63" s="289"/>
      <c r="Q63" s="289"/>
      <c r="R63" s="289"/>
    </row>
    <row r="64" spans="2:18">
      <c r="N64" s="288"/>
      <c r="O64" s="289"/>
      <c r="P64" s="289"/>
      <c r="Q64" s="289"/>
      <c r="R64" s="289"/>
    </row>
    <row r="65" spans="14:18">
      <c r="N65" s="288"/>
      <c r="O65" s="289"/>
      <c r="P65" s="289"/>
      <c r="Q65" s="289"/>
      <c r="R65" s="289"/>
    </row>
    <row r="66" spans="14:18">
      <c r="N66" s="288"/>
      <c r="O66" s="289"/>
      <c r="P66" s="289"/>
      <c r="Q66" s="289"/>
      <c r="R66" s="289"/>
    </row>
    <row r="67" spans="14:18">
      <c r="N67" s="288"/>
      <c r="O67" s="289"/>
      <c r="P67" s="289"/>
      <c r="Q67" s="289"/>
      <c r="R67" s="289"/>
    </row>
    <row r="68" spans="14:18">
      <c r="N68" s="288"/>
      <c r="O68" s="289"/>
      <c r="P68" s="289"/>
      <c r="Q68" s="289"/>
      <c r="R68" s="289"/>
    </row>
    <row r="69" spans="14:18">
      <c r="N69" s="288"/>
      <c r="O69" s="289"/>
      <c r="P69" s="289"/>
      <c r="Q69" s="289"/>
      <c r="R69" s="289"/>
    </row>
    <row r="70" spans="14:18">
      <c r="N70" s="288"/>
      <c r="O70" s="289"/>
      <c r="P70" s="289"/>
      <c r="Q70" s="289"/>
      <c r="R70" s="289"/>
    </row>
  </sheetData>
  <sheetProtection selectLockedCells="1"/>
  <mergeCells count="4">
    <mergeCell ref="B2:L2"/>
    <mergeCell ref="I4:L4"/>
    <mergeCell ref="B5:B6"/>
    <mergeCell ref="L5:L6"/>
  </mergeCells>
  <phoneticPr fontId="4"/>
  <dataValidations count="2">
    <dataValidation type="list" allowBlank="1" showInputMessage="1" showErrorMessage="1" sqref="B28:C28 B14:C14 B12:C12 B22:C22 B24:C24 B16:C16 B18:C18 B20:C20 B32:C32 B30:C30 B26:C26 B10:C10 B34:C34" xr:uid="{747B7127-6388-4B35-9E4D-9540A3351C0D}">
      <formula1>#REF!</formula1>
    </dataValidation>
    <dataValidation type="list" allowBlank="1" showInputMessage="1" showErrorMessage="1" sqref="C9" xr:uid="{68C7AF38-AAE6-4248-97DB-8258F6D6C58D}">
      <formula1>"病室の感染対策に係る整備,病棟の感染対策に係る整備,個人防護具保管施設の整備"</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85" zoomScaleNormal="100" zoomScaleSheetLayoutView="85" workbookViewId="0">
      <selection activeCell="J53" sqref="J5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441</v>
      </c>
    </row>
    <row r="2" spans="1:22" ht="17.25" customHeight="1">
      <c r="A2" s="116"/>
      <c r="B2" s="116"/>
      <c r="C2" s="116"/>
      <c r="D2" s="442" t="s">
        <v>391</v>
      </c>
      <c r="E2" s="442"/>
      <c r="F2" s="442"/>
      <c r="G2" s="442"/>
      <c r="H2" s="442"/>
      <c r="I2" s="116"/>
      <c r="J2" s="116"/>
      <c r="K2" s="116"/>
      <c r="L2" s="116"/>
      <c r="M2" s="208"/>
      <c r="N2" s="208"/>
      <c r="O2" s="208"/>
      <c r="P2" s="208"/>
      <c r="Q2" s="208"/>
      <c r="R2" s="208"/>
      <c r="S2" s="208"/>
      <c r="T2" s="208"/>
      <c r="U2" s="208"/>
    </row>
    <row r="3" spans="1:22" ht="17.25">
      <c r="A3" s="116"/>
      <c r="B3" s="116"/>
      <c r="C3" s="116"/>
      <c r="D3" s="442"/>
      <c r="E3" s="442"/>
      <c r="F3" s="442"/>
      <c r="G3" s="442"/>
      <c r="H3" s="442"/>
      <c r="I3" s="116"/>
      <c r="J3" s="116"/>
      <c r="K3" s="116"/>
      <c r="L3" s="116"/>
      <c r="M3" s="208"/>
      <c r="N3" s="208"/>
      <c r="O3" s="208"/>
      <c r="P3" s="208"/>
      <c r="Q3" s="208"/>
      <c r="R3" s="208"/>
      <c r="S3" s="208"/>
      <c r="T3" s="208"/>
      <c r="U3" s="208"/>
    </row>
    <row r="4" spans="1:22" ht="14.25" thickBot="1">
      <c r="A4" s="5" t="s">
        <v>18</v>
      </c>
    </row>
    <row r="5" spans="1:22" s="7" customFormat="1" ht="19.5" customHeight="1" thickBot="1">
      <c r="A5" s="391" t="s">
        <v>19</v>
      </c>
      <c r="B5" s="392"/>
      <c r="C5" s="209"/>
      <c r="D5" s="6" t="s">
        <v>46</v>
      </c>
      <c r="E5" s="449" t="s">
        <v>429</v>
      </c>
      <c r="F5" s="450"/>
      <c r="G5" s="450"/>
      <c r="H5" s="450"/>
      <c r="I5" s="451"/>
      <c r="J5" s="226"/>
      <c r="K5" s="226"/>
      <c r="V5" s="7" t="s">
        <v>78</v>
      </c>
    </row>
    <row r="6" spans="1:22" s="7" customFormat="1" ht="12.75" thickBot="1">
      <c r="A6" s="3"/>
    </row>
    <row r="7" spans="1:22" s="7" customFormat="1" ht="18" customHeight="1">
      <c r="A7" s="393" t="s">
        <v>37</v>
      </c>
      <c r="B7" s="396" t="s">
        <v>38</v>
      </c>
      <c r="C7" s="397"/>
      <c r="D7" s="393" t="s">
        <v>390</v>
      </c>
      <c r="E7" s="396"/>
      <c r="F7" s="397"/>
      <c r="G7" s="402" t="s">
        <v>20</v>
      </c>
      <c r="H7" s="403"/>
      <c r="I7" s="403"/>
      <c r="J7" s="403"/>
      <c r="K7" s="403"/>
      <c r="L7" s="404"/>
      <c r="M7" s="393" t="s">
        <v>20</v>
      </c>
      <c r="N7" s="396"/>
      <c r="O7" s="396"/>
      <c r="P7" s="396"/>
      <c r="Q7" s="396"/>
      <c r="R7" s="396"/>
      <c r="S7" s="396"/>
      <c r="T7" s="396"/>
      <c r="U7" s="397"/>
    </row>
    <row r="8" spans="1:22" s="7" customFormat="1" ht="18" customHeight="1">
      <c r="A8" s="394"/>
      <c r="B8" s="398"/>
      <c r="C8" s="399"/>
      <c r="D8" s="394" t="s">
        <v>39</v>
      </c>
      <c r="E8" s="405" t="s">
        <v>40</v>
      </c>
      <c r="F8" s="399" t="s">
        <v>41</v>
      </c>
      <c r="G8" s="407" t="s">
        <v>420</v>
      </c>
      <c r="H8" s="408"/>
      <c r="I8" s="294" t="str">
        <f>IF(I29="","",ROUND(I29/F29*100,0))</f>
        <v/>
      </c>
      <c r="J8" s="409" t="s">
        <v>398</v>
      </c>
      <c r="K8" s="408"/>
      <c r="L8" s="295" t="str">
        <f>IF(I8="","",IF(I8=100,"",100-I8))</f>
        <v/>
      </c>
      <c r="M8" s="443" t="s">
        <v>427</v>
      </c>
      <c r="N8" s="444"/>
      <c r="O8" s="138" t="str">
        <f>IF(O29="","",ROUND(O29/L29*100,0))</f>
        <v/>
      </c>
      <c r="P8" s="443" t="s">
        <v>427</v>
      </c>
      <c r="Q8" s="444"/>
      <c r="R8" s="138" t="str">
        <f>IF(R29="","",ROUND(R29/O29*100,0))</f>
        <v/>
      </c>
      <c r="S8" s="445" t="s">
        <v>427</v>
      </c>
      <c r="T8" s="444"/>
      <c r="U8" s="139" t="str">
        <f>IF(O8="","",IF(O8=100,"",100-O8))</f>
        <v/>
      </c>
    </row>
    <row r="9" spans="1:22" s="7" customFormat="1" ht="18" customHeight="1" thickBot="1">
      <c r="A9" s="395"/>
      <c r="B9" s="400"/>
      <c r="C9" s="401"/>
      <c r="D9" s="395"/>
      <c r="E9" s="406"/>
      <c r="F9" s="401"/>
      <c r="G9" s="296" t="s">
        <v>39</v>
      </c>
      <c r="H9" s="297" t="s">
        <v>40</v>
      </c>
      <c r="I9" s="297" t="s">
        <v>41</v>
      </c>
      <c r="J9" s="297" t="s">
        <v>39</v>
      </c>
      <c r="K9" s="297" t="s">
        <v>40</v>
      </c>
      <c r="L9" s="298" t="s">
        <v>41</v>
      </c>
      <c r="M9" s="203" t="s">
        <v>39</v>
      </c>
      <c r="N9" s="204" t="s">
        <v>40</v>
      </c>
      <c r="O9" s="204" t="s">
        <v>41</v>
      </c>
      <c r="P9" s="203" t="s">
        <v>39</v>
      </c>
      <c r="Q9" s="204" t="s">
        <v>40</v>
      </c>
      <c r="R9" s="204" t="s">
        <v>41</v>
      </c>
      <c r="S9" s="204" t="s">
        <v>39</v>
      </c>
      <c r="T9" s="204" t="s">
        <v>40</v>
      </c>
      <c r="U9" s="206" t="s">
        <v>41</v>
      </c>
    </row>
    <row r="10" spans="1:22" s="7" customFormat="1" ht="18" customHeight="1">
      <c r="A10" s="410" t="s">
        <v>42</v>
      </c>
      <c r="B10" s="412" t="s">
        <v>44</v>
      </c>
      <c r="C10" s="8"/>
      <c r="D10" s="9" t="s">
        <v>21</v>
      </c>
      <c r="E10" s="300" t="s">
        <v>23</v>
      </c>
      <c r="F10" s="11" t="s">
        <v>25</v>
      </c>
      <c r="G10" s="299" t="s">
        <v>26</v>
      </c>
      <c r="H10" s="300" t="s">
        <v>23</v>
      </c>
      <c r="I10" s="300" t="s">
        <v>27</v>
      </c>
      <c r="J10" s="300" t="s">
        <v>21</v>
      </c>
      <c r="K10" s="300" t="s">
        <v>23</v>
      </c>
      <c r="L10" s="301" t="s">
        <v>27</v>
      </c>
      <c r="M10" s="9" t="s">
        <v>26</v>
      </c>
      <c r="N10" s="10" t="s">
        <v>23</v>
      </c>
      <c r="O10" s="10" t="s">
        <v>27</v>
      </c>
      <c r="P10" s="9" t="s">
        <v>26</v>
      </c>
      <c r="Q10" s="10" t="s">
        <v>23</v>
      </c>
      <c r="R10" s="10" t="s">
        <v>27</v>
      </c>
      <c r="S10" s="10" t="s">
        <v>21</v>
      </c>
      <c r="T10" s="10" t="s">
        <v>23</v>
      </c>
      <c r="U10" s="11" t="s">
        <v>27</v>
      </c>
    </row>
    <row r="11" spans="1:22" s="7" customFormat="1" ht="18" customHeight="1">
      <c r="A11" s="411"/>
      <c r="B11" s="413"/>
      <c r="C11" s="207" t="s">
        <v>438</v>
      </c>
      <c r="D11" s="133"/>
      <c r="E11" s="303" t="str">
        <f>IF(D11="","",F11/D11)</f>
        <v/>
      </c>
      <c r="F11" s="135"/>
      <c r="G11" s="302"/>
      <c r="H11" s="303" t="str">
        <f>IF(G11="","",I11/G11)</f>
        <v/>
      </c>
      <c r="I11" s="304"/>
      <c r="J11" s="303"/>
      <c r="K11" s="303" t="str">
        <f>IF(J11="","",L11/J11)</f>
        <v/>
      </c>
      <c r="L11" s="305"/>
      <c r="M11" s="133"/>
      <c r="N11" s="134" t="str">
        <f>IF(M11="","",O11/M11)</f>
        <v/>
      </c>
      <c r="O11" s="136"/>
      <c r="P11" s="133"/>
      <c r="Q11" s="134" t="str">
        <f>IF(P11="","",R11/P11)</f>
        <v/>
      </c>
      <c r="R11" s="136"/>
      <c r="S11" s="134"/>
      <c r="T11" s="134" t="str">
        <f>IF(S11="","",U11/S11)</f>
        <v/>
      </c>
      <c r="U11" s="137"/>
    </row>
    <row r="12" spans="1:22" s="7" customFormat="1" ht="18" customHeight="1">
      <c r="A12" s="411"/>
      <c r="B12" s="413"/>
      <c r="C12" s="140" t="s">
        <v>435</v>
      </c>
      <c r="D12" s="133"/>
      <c r="E12" s="303" t="str">
        <f t="shared" ref="E12:E28" si="0">IF(D12="","",F12/D12)</f>
        <v/>
      </c>
      <c r="F12" s="135"/>
      <c r="G12" s="302"/>
      <c r="H12" s="303"/>
      <c r="I12" s="304"/>
      <c r="J12" s="303"/>
      <c r="K12" s="303"/>
      <c r="L12" s="305"/>
      <c r="M12" s="133"/>
      <c r="N12" s="134"/>
      <c r="O12" s="136"/>
      <c r="P12" s="133"/>
      <c r="Q12" s="134"/>
      <c r="R12" s="136"/>
      <c r="S12" s="134"/>
      <c r="T12" s="134"/>
      <c r="U12" s="137"/>
    </row>
    <row r="13" spans="1:22" s="7" customFormat="1" ht="18" customHeight="1">
      <c r="A13" s="411"/>
      <c r="B13" s="413"/>
      <c r="C13" s="140" t="s">
        <v>396</v>
      </c>
      <c r="D13" s="133"/>
      <c r="E13" s="303" t="str">
        <f t="shared" si="0"/>
        <v/>
      </c>
      <c r="F13" s="135"/>
      <c r="G13" s="302"/>
      <c r="H13" s="303" t="str">
        <f>IF(G13="","",I13/G13)</f>
        <v/>
      </c>
      <c r="I13" s="304"/>
      <c r="J13" s="303"/>
      <c r="K13" s="303" t="str">
        <f t="shared" ref="K13:K53" si="1">IF(J13="","",L13/J13)</f>
        <v/>
      </c>
      <c r="L13" s="305"/>
      <c r="M13" s="133"/>
      <c r="N13" s="134" t="str">
        <f>IF(M13="","",O13/M13)</f>
        <v/>
      </c>
      <c r="O13" s="136"/>
      <c r="P13" s="133"/>
      <c r="Q13" s="134" t="str">
        <f>IF(P13="","",R13/P13)</f>
        <v/>
      </c>
      <c r="R13" s="136"/>
      <c r="S13" s="134"/>
      <c r="T13" s="134" t="str">
        <f t="shared" ref="T13:T53" si="2">IF(S13="","",U13/S13)</f>
        <v/>
      </c>
      <c r="U13" s="137"/>
    </row>
    <row r="14" spans="1:22" s="7" customFormat="1" ht="18" customHeight="1">
      <c r="A14" s="411"/>
      <c r="B14" s="413"/>
      <c r="C14" s="228" t="s">
        <v>397</v>
      </c>
      <c r="D14" s="211"/>
      <c r="E14" s="303" t="str">
        <f t="shared" si="0"/>
        <v/>
      </c>
      <c r="F14" s="164"/>
      <c r="G14" s="306"/>
      <c r="H14" s="307" t="str">
        <f>IF(G14="","",I14/G14)</f>
        <v/>
      </c>
      <c r="I14" s="307"/>
      <c r="J14" s="308"/>
      <c r="K14" s="307" t="str">
        <f t="shared" si="1"/>
        <v/>
      </c>
      <c r="L14" s="309"/>
      <c r="M14" s="165"/>
      <c r="N14" s="163" t="str">
        <f>IF(M14="","",O14/M14)</f>
        <v/>
      </c>
      <c r="O14" s="166"/>
      <c r="P14" s="165"/>
      <c r="Q14" s="163" t="str">
        <f>IF(P14="","",R14/P14)</f>
        <v/>
      </c>
      <c r="R14" s="166"/>
      <c r="S14" s="166"/>
      <c r="T14" s="163" t="str">
        <f t="shared" si="2"/>
        <v/>
      </c>
      <c r="U14" s="164"/>
    </row>
    <row r="15" spans="1:22" s="7" customFormat="1" ht="18" customHeight="1">
      <c r="A15" s="411"/>
      <c r="B15" s="413"/>
      <c r="C15" s="207" t="s">
        <v>49</v>
      </c>
      <c r="D15" s="167"/>
      <c r="E15" s="303" t="str">
        <f t="shared" si="0"/>
        <v/>
      </c>
      <c r="F15" s="168"/>
      <c r="G15" s="310"/>
      <c r="H15" s="307" t="str">
        <f>IF(G15="","",I15/G15)</f>
        <v/>
      </c>
      <c r="I15" s="311"/>
      <c r="J15" s="307"/>
      <c r="K15" s="307" t="str">
        <f t="shared" si="1"/>
        <v/>
      </c>
      <c r="L15" s="309"/>
      <c r="M15" s="167"/>
      <c r="N15" s="163" t="str">
        <f>IF(M15="","",O15/M15)</f>
        <v/>
      </c>
      <c r="O15" s="169"/>
      <c r="P15" s="167"/>
      <c r="Q15" s="163" t="str">
        <f>IF(P15="","",R15/P15)</f>
        <v/>
      </c>
      <c r="R15" s="169"/>
      <c r="S15" s="163"/>
      <c r="T15" s="163" t="str">
        <f t="shared" si="2"/>
        <v/>
      </c>
      <c r="U15" s="168"/>
    </row>
    <row r="16" spans="1:22" s="7" customFormat="1" ht="18" customHeight="1">
      <c r="A16" s="411"/>
      <c r="B16" s="413"/>
      <c r="C16" s="140"/>
      <c r="D16" s="212"/>
      <c r="E16" s="303" t="str">
        <f t="shared" si="0"/>
        <v/>
      </c>
      <c r="F16" s="166"/>
      <c r="G16" s="312"/>
      <c r="H16" s="313" t="str">
        <f t="shared" ref="H16:H53" si="3">IF(G16="","",I16/G16)</f>
        <v/>
      </c>
      <c r="I16" s="311"/>
      <c r="J16" s="307"/>
      <c r="K16" s="307" t="str">
        <f t="shared" si="1"/>
        <v/>
      </c>
      <c r="L16" s="309"/>
      <c r="M16" s="165"/>
      <c r="N16" s="163" t="str">
        <f t="shared" ref="N16:N53" si="4">IF(M16="","",O16/M16)</f>
        <v/>
      </c>
      <c r="O16" s="170"/>
      <c r="P16" s="165"/>
      <c r="Q16" s="163" t="str">
        <f t="shared" ref="Q16:Q53" si="5">IF(P16="","",R16/P16)</f>
        <v/>
      </c>
      <c r="R16" s="170"/>
      <c r="S16" s="166"/>
      <c r="T16" s="163" t="str">
        <f t="shared" si="2"/>
        <v/>
      </c>
      <c r="U16" s="164"/>
    </row>
    <row r="17" spans="1:21" s="7" customFormat="1" ht="18" customHeight="1">
      <c r="A17" s="411"/>
      <c r="B17" s="413"/>
      <c r="C17" s="140"/>
      <c r="D17" s="212"/>
      <c r="E17" s="303" t="str">
        <f t="shared" si="0"/>
        <v/>
      </c>
      <c r="F17" s="164"/>
      <c r="G17" s="312"/>
      <c r="H17" s="313" t="str">
        <f t="shared" si="3"/>
        <v/>
      </c>
      <c r="I17" s="311"/>
      <c r="J17" s="307"/>
      <c r="K17" s="307" t="str">
        <f t="shared" si="1"/>
        <v/>
      </c>
      <c r="L17" s="309"/>
      <c r="M17" s="165"/>
      <c r="N17" s="163" t="str">
        <f t="shared" si="4"/>
        <v/>
      </c>
      <c r="O17" s="170"/>
      <c r="P17" s="165"/>
      <c r="Q17" s="163" t="str">
        <f t="shared" si="5"/>
        <v/>
      </c>
      <c r="R17" s="170"/>
      <c r="S17" s="166"/>
      <c r="T17" s="163" t="str">
        <f t="shared" si="2"/>
        <v/>
      </c>
      <c r="U17" s="164"/>
    </row>
    <row r="18" spans="1:21" s="7" customFormat="1" ht="18" customHeight="1">
      <c r="A18" s="411"/>
      <c r="B18" s="413"/>
      <c r="C18" s="140"/>
      <c r="D18" s="213"/>
      <c r="E18" s="303" t="str">
        <f t="shared" si="0"/>
        <v/>
      </c>
      <c r="F18" s="164"/>
      <c r="G18" s="312"/>
      <c r="H18" s="313" t="str">
        <f t="shared" si="3"/>
        <v/>
      </c>
      <c r="I18" s="311"/>
      <c r="J18" s="314"/>
      <c r="K18" s="311"/>
      <c r="L18" s="309"/>
      <c r="M18" s="165"/>
      <c r="N18" s="163" t="str">
        <f t="shared" si="4"/>
        <v/>
      </c>
      <c r="O18" s="170"/>
      <c r="P18" s="165"/>
      <c r="Q18" s="163" t="str">
        <f t="shared" si="5"/>
        <v/>
      </c>
      <c r="R18" s="170"/>
      <c r="S18" s="170"/>
      <c r="T18" s="169" t="str">
        <f t="shared" si="2"/>
        <v/>
      </c>
      <c r="U18" s="164"/>
    </row>
    <row r="19" spans="1:21" s="7" customFormat="1" ht="18" customHeight="1">
      <c r="A19" s="411"/>
      <c r="B19" s="413"/>
      <c r="C19" s="140" t="s">
        <v>435</v>
      </c>
      <c r="D19" s="167"/>
      <c r="E19" s="303" t="str">
        <f t="shared" si="0"/>
        <v/>
      </c>
      <c r="F19" s="168"/>
      <c r="G19" s="310"/>
      <c r="H19" s="311" t="str">
        <f t="shared" si="3"/>
        <v/>
      </c>
      <c r="I19" s="311"/>
      <c r="J19" s="311"/>
      <c r="K19" s="311" t="str">
        <f t="shared" si="1"/>
        <v/>
      </c>
      <c r="L19" s="309"/>
      <c r="M19" s="167"/>
      <c r="N19" s="169" t="str">
        <f t="shared" si="4"/>
        <v/>
      </c>
      <c r="O19" s="169"/>
      <c r="P19" s="167"/>
      <c r="Q19" s="169" t="str">
        <f t="shared" si="5"/>
        <v/>
      </c>
      <c r="R19" s="169"/>
      <c r="S19" s="169"/>
      <c r="T19" s="169" t="str">
        <f t="shared" si="2"/>
        <v/>
      </c>
      <c r="U19" s="168"/>
    </row>
    <row r="20" spans="1:21" s="7" customFormat="1" ht="18" customHeight="1">
      <c r="A20" s="411"/>
      <c r="B20" s="413"/>
      <c r="C20" s="140" t="s">
        <v>436</v>
      </c>
      <c r="D20" s="167"/>
      <c r="E20" s="303" t="str">
        <f t="shared" si="0"/>
        <v/>
      </c>
      <c r="F20" s="168"/>
      <c r="G20" s="315"/>
      <c r="H20" s="311" t="str">
        <f t="shared" si="3"/>
        <v/>
      </c>
      <c r="I20" s="311"/>
      <c r="J20" s="311"/>
      <c r="K20" s="311" t="str">
        <f t="shared" si="1"/>
        <v/>
      </c>
      <c r="L20" s="309"/>
      <c r="M20" s="171"/>
      <c r="N20" s="169" t="str">
        <f t="shared" si="4"/>
        <v/>
      </c>
      <c r="O20" s="169"/>
      <c r="P20" s="171"/>
      <c r="Q20" s="169" t="str">
        <f t="shared" si="5"/>
        <v/>
      </c>
      <c r="R20" s="169"/>
      <c r="S20" s="169"/>
      <c r="T20" s="169" t="str">
        <f t="shared" si="2"/>
        <v/>
      </c>
      <c r="U20" s="168"/>
    </row>
    <row r="21" spans="1:21" s="7" customFormat="1" ht="18" customHeight="1">
      <c r="A21" s="411"/>
      <c r="B21" s="413"/>
      <c r="C21" s="140" t="s">
        <v>437</v>
      </c>
      <c r="D21" s="165"/>
      <c r="E21" s="303" t="str">
        <f t="shared" si="0"/>
        <v/>
      </c>
      <c r="F21" s="164"/>
      <c r="G21" s="315"/>
      <c r="H21" s="311" t="str">
        <f t="shared" si="3"/>
        <v/>
      </c>
      <c r="I21" s="311"/>
      <c r="J21" s="311"/>
      <c r="K21" s="311" t="str">
        <f t="shared" si="1"/>
        <v/>
      </c>
      <c r="L21" s="309"/>
      <c r="M21" s="171"/>
      <c r="N21" s="169" t="str">
        <f t="shared" si="4"/>
        <v/>
      </c>
      <c r="O21" s="169"/>
      <c r="P21" s="171"/>
      <c r="Q21" s="169" t="str">
        <f t="shared" si="5"/>
        <v/>
      </c>
      <c r="R21" s="169"/>
      <c r="S21" s="169"/>
      <c r="T21" s="169" t="str">
        <f t="shared" si="2"/>
        <v/>
      </c>
      <c r="U21" s="168"/>
    </row>
    <row r="22" spans="1:21" s="7" customFormat="1" ht="18" customHeight="1">
      <c r="A22" s="411"/>
      <c r="B22" s="413"/>
      <c r="C22" s="207" t="s">
        <v>49</v>
      </c>
      <c r="D22" s="167"/>
      <c r="E22" s="303" t="str">
        <f t="shared" si="0"/>
        <v/>
      </c>
      <c r="F22" s="168"/>
      <c r="G22" s="315"/>
      <c r="H22" s="311" t="str">
        <f t="shared" si="3"/>
        <v/>
      </c>
      <c r="I22" s="311"/>
      <c r="J22" s="311"/>
      <c r="K22" s="311" t="str">
        <f t="shared" si="1"/>
        <v/>
      </c>
      <c r="L22" s="309"/>
      <c r="M22" s="171"/>
      <c r="N22" s="169" t="str">
        <f t="shared" si="4"/>
        <v/>
      </c>
      <c r="O22" s="169"/>
      <c r="P22" s="171"/>
      <c r="Q22" s="169" t="str">
        <f t="shared" si="5"/>
        <v/>
      </c>
      <c r="R22" s="169"/>
      <c r="S22" s="169"/>
      <c r="T22" s="169" t="str">
        <f t="shared" si="2"/>
        <v/>
      </c>
      <c r="U22" s="168"/>
    </row>
    <row r="23" spans="1:21" s="7" customFormat="1" ht="18" customHeight="1">
      <c r="A23" s="411"/>
      <c r="B23" s="413"/>
      <c r="C23" s="140"/>
      <c r="D23" s="165"/>
      <c r="E23" s="303" t="str">
        <f t="shared" si="0"/>
        <v/>
      </c>
      <c r="F23" s="164"/>
      <c r="G23" s="315"/>
      <c r="H23" s="311" t="str">
        <f t="shared" si="3"/>
        <v/>
      </c>
      <c r="I23" s="311"/>
      <c r="J23" s="311"/>
      <c r="K23" s="311" t="str">
        <f t="shared" si="1"/>
        <v/>
      </c>
      <c r="L23" s="309"/>
      <c r="M23" s="172"/>
      <c r="N23" s="169" t="str">
        <f t="shared" si="4"/>
        <v/>
      </c>
      <c r="O23" s="170"/>
      <c r="P23" s="172"/>
      <c r="Q23" s="169" t="str">
        <f t="shared" si="5"/>
        <v/>
      </c>
      <c r="R23" s="170"/>
      <c r="S23" s="170"/>
      <c r="T23" s="169" t="str">
        <f t="shared" si="2"/>
        <v/>
      </c>
      <c r="U23" s="164"/>
    </row>
    <row r="24" spans="1:21" s="7" customFormat="1" ht="18" customHeight="1">
      <c r="A24" s="411"/>
      <c r="B24" s="413"/>
      <c r="C24" s="140"/>
      <c r="D24" s="165"/>
      <c r="E24" s="303" t="str">
        <f t="shared" si="0"/>
        <v/>
      </c>
      <c r="F24" s="164"/>
      <c r="G24" s="315"/>
      <c r="H24" s="311" t="str">
        <f t="shared" si="3"/>
        <v/>
      </c>
      <c r="I24" s="311"/>
      <c r="J24" s="311"/>
      <c r="K24" s="311" t="str">
        <f t="shared" si="1"/>
        <v/>
      </c>
      <c r="L24" s="309"/>
      <c r="M24" s="172"/>
      <c r="N24" s="169" t="str">
        <f t="shared" si="4"/>
        <v/>
      </c>
      <c r="O24" s="170"/>
      <c r="P24" s="172"/>
      <c r="Q24" s="169" t="str">
        <f t="shared" si="5"/>
        <v/>
      </c>
      <c r="R24" s="170"/>
      <c r="S24" s="170"/>
      <c r="T24" s="169" t="str">
        <f t="shared" si="2"/>
        <v/>
      </c>
      <c r="U24" s="164"/>
    </row>
    <row r="25" spans="1:21" s="7" customFormat="1" ht="18" customHeight="1">
      <c r="A25" s="411"/>
      <c r="B25" s="413"/>
      <c r="C25" s="140"/>
      <c r="D25" s="165"/>
      <c r="E25" s="303" t="str">
        <f t="shared" si="0"/>
        <v/>
      </c>
      <c r="F25" s="173"/>
      <c r="G25" s="315"/>
      <c r="H25" s="311" t="str">
        <f t="shared" si="3"/>
        <v/>
      </c>
      <c r="I25" s="311"/>
      <c r="J25" s="311"/>
      <c r="K25" s="311" t="str">
        <f t="shared" si="1"/>
        <v/>
      </c>
      <c r="L25" s="309"/>
      <c r="M25" s="172"/>
      <c r="N25" s="169" t="str">
        <f t="shared" si="4"/>
        <v/>
      </c>
      <c r="O25" s="170"/>
      <c r="P25" s="172"/>
      <c r="Q25" s="169" t="str">
        <f t="shared" si="5"/>
        <v/>
      </c>
      <c r="R25" s="170"/>
      <c r="S25" s="170"/>
      <c r="T25" s="169" t="str">
        <f t="shared" si="2"/>
        <v/>
      </c>
      <c r="U25" s="164"/>
    </row>
    <row r="26" spans="1:21" s="7" customFormat="1" ht="18" customHeight="1">
      <c r="A26" s="411"/>
      <c r="B26" s="413"/>
      <c r="C26" s="140"/>
      <c r="D26" s="165"/>
      <c r="E26" s="303" t="str">
        <f t="shared" si="0"/>
        <v/>
      </c>
      <c r="F26" s="173"/>
      <c r="G26" s="315"/>
      <c r="H26" s="311" t="str">
        <f t="shared" si="3"/>
        <v/>
      </c>
      <c r="I26" s="311"/>
      <c r="J26" s="311"/>
      <c r="K26" s="311" t="str">
        <f t="shared" si="1"/>
        <v/>
      </c>
      <c r="L26" s="309"/>
      <c r="M26" s="172"/>
      <c r="N26" s="169" t="str">
        <f t="shared" si="4"/>
        <v/>
      </c>
      <c r="O26" s="170"/>
      <c r="P26" s="172"/>
      <c r="Q26" s="169" t="str">
        <f t="shared" si="5"/>
        <v/>
      </c>
      <c r="R26" s="170"/>
      <c r="S26" s="170"/>
      <c r="T26" s="169" t="str">
        <f t="shared" si="2"/>
        <v/>
      </c>
      <c r="U26" s="164"/>
    </row>
    <row r="27" spans="1:21" s="7" customFormat="1" ht="18" customHeight="1">
      <c r="A27" s="411"/>
      <c r="B27" s="413"/>
      <c r="C27" s="140"/>
      <c r="D27" s="165"/>
      <c r="E27" s="303" t="str">
        <f t="shared" si="0"/>
        <v/>
      </c>
      <c r="F27" s="173"/>
      <c r="G27" s="315"/>
      <c r="H27" s="311" t="str">
        <f t="shared" si="3"/>
        <v/>
      </c>
      <c r="I27" s="311"/>
      <c r="J27" s="311"/>
      <c r="K27" s="311" t="str">
        <f t="shared" si="1"/>
        <v/>
      </c>
      <c r="L27" s="309"/>
      <c r="M27" s="172"/>
      <c r="N27" s="169" t="str">
        <f t="shared" si="4"/>
        <v/>
      </c>
      <c r="O27" s="170"/>
      <c r="P27" s="172"/>
      <c r="Q27" s="169" t="str">
        <f t="shared" si="5"/>
        <v/>
      </c>
      <c r="R27" s="170"/>
      <c r="S27" s="170"/>
      <c r="T27" s="169" t="str">
        <f t="shared" si="2"/>
        <v/>
      </c>
      <c r="U27" s="164"/>
    </row>
    <row r="28" spans="1:21" s="7" customFormat="1" ht="18" customHeight="1">
      <c r="A28" s="411"/>
      <c r="B28" s="413"/>
      <c r="C28" s="140"/>
      <c r="D28" s="165"/>
      <c r="E28" s="303" t="str">
        <f t="shared" si="0"/>
        <v/>
      </c>
      <c r="F28" s="173"/>
      <c r="G28" s="315"/>
      <c r="H28" s="311" t="str">
        <f t="shared" si="3"/>
        <v/>
      </c>
      <c r="I28" s="311"/>
      <c r="J28" s="311"/>
      <c r="K28" s="311" t="str">
        <f t="shared" si="1"/>
        <v/>
      </c>
      <c r="L28" s="309"/>
      <c r="M28" s="172"/>
      <c r="N28" s="169" t="str">
        <f t="shared" si="4"/>
        <v/>
      </c>
      <c r="O28" s="170"/>
      <c r="P28" s="172"/>
      <c r="Q28" s="169" t="str">
        <f t="shared" si="5"/>
        <v/>
      </c>
      <c r="R28" s="170"/>
      <c r="S28" s="170"/>
      <c r="T28" s="169" t="str">
        <f t="shared" si="2"/>
        <v/>
      </c>
      <c r="U28" s="164"/>
    </row>
    <row r="29" spans="1:21" s="7" customFormat="1" ht="18" customHeight="1">
      <c r="A29" s="411"/>
      <c r="B29" s="413"/>
      <c r="C29" s="205" t="s">
        <v>53</v>
      </c>
      <c r="D29" s="339">
        <f>SUM(D11:D28)</f>
        <v>0</v>
      </c>
      <c r="E29" s="317" t="e">
        <f t="shared" ref="E29:E52" si="6">IF(D29="","",F29/D29)</f>
        <v>#VALUE!</v>
      </c>
      <c r="F29" s="175" t="str">
        <f>IF(SUM(F11:F28)=0,"",SUM(F11:F28))</f>
        <v/>
      </c>
      <c r="G29" s="316"/>
      <c r="H29" s="317" t="str">
        <f t="shared" si="3"/>
        <v/>
      </c>
      <c r="I29" s="317" t="str">
        <f>IF(SUM(I13:I28)=0,"",SUM(I13:I28))</f>
        <v/>
      </c>
      <c r="J29" s="317"/>
      <c r="K29" s="317" t="str">
        <f t="shared" si="1"/>
        <v/>
      </c>
      <c r="L29" s="318" t="str">
        <f>IF(SUM(L13:L28)=0,"",SUM(L13:L28))</f>
        <v/>
      </c>
      <c r="M29" s="176"/>
      <c r="N29" s="174" t="str">
        <f t="shared" si="4"/>
        <v/>
      </c>
      <c r="O29" s="174" t="str">
        <f>IF(SUM(O13:O28)=0,"",SUM(O13:O28))</f>
        <v/>
      </c>
      <c r="P29" s="176"/>
      <c r="Q29" s="174" t="str">
        <f t="shared" si="5"/>
        <v/>
      </c>
      <c r="R29" s="174" t="str">
        <f>IF(SUM(R13:R28)=0,"",SUM(R13:R28))</f>
        <v/>
      </c>
      <c r="S29" s="177"/>
      <c r="T29" s="174" t="str">
        <f t="shared" si="2"/>
        <v/>
      </c>
      <c r="U29" s="175" t="str">
        <f>IF(SUM(U13:U28)=0,"",SUM(U13:U28))</f>
        <v/>
      </c>
    </row>
    <row r="30" spans="1:21" s="7" customFormat="1" ht="18" customHeight="1">
      <c r="A30" s="411"/>
      <c r="B30" s="413" t="s">
        <v>45</v>
      </c>
      <c r="C30" s="142"/>
      <c r="D30" s="178"/>
      <c r="E30" s="320" t="str">
        <f t="shared" si="6"/>
        <v/>
      </c>
      <c r="F30" s="180"/>
      <c r="G30" s="319"/>
      <c r="H30" s="320" t="str">
        <f t="shared" si="3"/>
        <v/>
      </c>
      <c r="I30" s="320"/>
      <c r="J30" s="320"/>
      <c r="K30" s="320" t="str">
        <f t="shared" si="1"/>
        <v/>
      </c>
      <c r="L30" s="321"/>
      <c r="M30" s="178"/>
      <c r="N30" s="179" t="str">
        <f t="shared" si="4"/>
        <v/>
      </c>
      <c r="O30" s="181"/>
      <c r="P30" s="178"/>
      <c r="Q30" s="179" t="str">
        <f t="shared" si="5"/>
        <v/>
      </c>
      <c r="R30" s="181"/>
      <c r="S30" s="181"/>
      <c r="T30" s="179" t="str">
        <f t="shared" si="2"/>
        <v/>
      </c>
      <c r="U30" s="180"/>
    </row>
    <row r="31" spans="1:21" s="7" customFormat="1" ht="18" customHeight="1">
      <c r="A31" s="411"/>
      <c r="B31" s="413"/>
      <c r="C31" s="143"/>
      <c r="D31" s="182"/>
      <c r="E31" s="323" t="str">
        <f t="shared" si="6"/>
        <v/>
      </c>
      <c r="F31" s="184"/>
      <c r="G31" s="322"/>
      <c r="H31" s="323" t="str">
        <f t="shared" si="3"/>
        <v/>
      </c>
      <c r="I31" s="323"/>
      <c r="J31" s="323"/>
      <c r="K31" s="323" t="str">
        <f t="shared" si="1"/>
        <v/>
      </c>
      <c r="L31" s="324"/>
      <c r="M31" s="182"/>
      <c r="N31" s="183" t="str">
        <f t="shared" si="4"/>
        <v/>
      </c>
      <c r="O31" s="185"/>
      <c r="P31" s="182"/>
      <c r="Q31" s="183" t="str">
        <f t="shared" si="5"/>
        <v/>
      </c>
      <c r="R31" s="185"/>
      <c r="S31" s="185"/>
      <c r="T31" s="183" t="str">
        <f t="shared" si="2"/>
        <v/>
      </c>
      <c r="U31" s="184"/>
    </row>
    <row r="32" spans="1:21" s="7" customFormat="1" ht="18" customHeight="1">
      <c r="A32" s="411"/>
      <c r="B32" s="413"/>
      <c r="C32" s="143"/>
      <c r="D32" s="182"/>
      <c r="E32" s="323" t="str">
        <f t="shared" si="6"/>
        <v/>
      </c>
      <c r="F32" s="184"/>
      <c r="G32" s="322"/>
      <c r="H32" s="323" t="str">
        <f t="shared" si="3"/>
        <v/>
      </c>
      <c r="I32" s="323"/>
      <c r="J32" s="323"/>
      <c r="K32" s="323" t="str">
        <f t="shared" si="1"/>
        <v/>
      </c>
      <c r="L32" s="324"/>
      <c r="M32" s="182"/>
      <c r="N32" s="183" t="str">
        <f t="shared" si="4"/>
        <v/>
      </c>
      <c r="O32" s="185"/>
      <c r="P32" s="182"/>
      <c r="Q32" s="183" t="str">
        <f t="shared" si="5"/>
        <v/>
      </c>
      <c r="R32" s="185"/>
      <c r="S32" s="185"/>
      <c r="T32" s="183" t="str">
        <f t="shared" si="2"/>
        <v/>
      </c>
      <c r="U32" s="184"/>
    </row>
    <row r="33" spans="1:24" s="7" customFormat="1" ht="18" customHeight="1">
      <c r="A33" s="411"/>
      <c r="B33" s="413"/>
      <c r="C33" s="143"/>
      <c r="D33" s="182"/>
      <c r="E33" s="323" t="str">
        <f t="shared" si="6"/>
        <v/>
      </c>
      <c r="F33" s="184"/>
      <c r="G33" s="322"/>
      <c r="H33" s="323" t="str">
        <f t="shared" si="3"/>
        <v/>
      </c>
      <c r="I33" s="323"/>
      <c r="J33" s="323"/>
      <c r="K33" s="323" t="str">
        <f t="shared" si="1"/>
        <v/>
      </c>
      <c r="L33" s="324"/>
      <c r="M33" s="182"/>
      <c r="N33" s="183" t="str">
        <f t="shared" si="4"/>
        <v/>
      </c>
      <c r="O33" s="185"/>
      <c r="P33" s="182"/>
      <c r="Q33" s="183" t="str">
        <f t="shared" si="5"/>
        <v/>
      </c>
      <c r="R33" s="185"/>
      <c r="S33" s="185"/>
      <c r="T33" s="183" t="str">
        <f t="shared" si="2"/>
        <v/>
      </c>
      <c r="U33" s="184"/>
      <c r="V33" s="414" t="s">
        <v>82</v>
      </c>
      <c r="W33" s="415"/>
      <c r="X33" s="415"/>
    </row>
    <row r="34" spans="1:24" s="7" customFormat="1" ht="18" customHeight="1">
      <c r="A34" s="411"/>
      <c r="B34" s="413"/>
      <c r="C34" s="144"/>
      <c r="D34" s="186"/>
      <c r="E34" s="326" t="str">
        <f t="shared" si="6"/>
        <v/>
      </c>
      <c r="F34" s="188"/>
      <c r="G34" s="325"/>
      <c r="H34" s="326" t="str">
        <f t="shared" si="3"/>
        <v/>
      </c>
      <c r="I34" s="326"/>
      <c r="J34" s="326"/>
      <c r="K34" s="326" t="str">
        <f t="shared" si="1"/>
        <v/>
      </c>
      <c r="L34" s="327"/>
      <c r="M34" s="186"/>
      <c r="N34" s="187" t="str">
        <f t="shared" si="4"/>
        <v/>
      </c>
      <c r="O34" s="189"/>
      <c r="P34" s="186"/>
      <c r="Q34" s="187" t="str">
        <f t="shared" si="5"/>
        <v/>
      </c>
      <c r="R34" s="189"/>
      <c r="S34" s="189"/>
      <c r="T34" s="187" t="str">
        <f t="shared" si="2"/>
        <v/>
      </c>
      <c r="U34" s="188"/>
      <c r="V34" s="414"/>
      <c r="W34" s="415"/>
      <c r="X34" s="415"/>
    </row>
    <row r="35" spans="1:24" s="7" customFormat="1" ht="18" customHeight="1">
      <c r="A35" s="411"/>
      <c r="B35" s="413"/>
      <c r="C35" s="202" t="s">
        <v>53</v>
      </c>
      <c r="D35" s="338">
        <f>SUM(D30:D34)</f>
        <v>0</v>
      </c>
      <c r="E35" s="317" t="e">
        <f t="shared" si="6"/>
        <v>#VALUE!</v>
      </c>
      <c r="F35" s="175" t="str">
        <f>IF(SUM(F30:F34)=0,"",(SUM(F30:F34)))</f>
        <v/>
      </c>
      <c r="G35" s="316"/>
      <c r="H35" s="317" t="str">
        <f t="shared" si="3"/>
        <v/>
      </c>
      <c r="I35" s="317" t="str">
        <f>IF(SUM(I30:I34)=0,"",(SUM(I30:I34)))</f>
        <v/>
      </c>
      <c r="J35" s="317"/>
      <c r="K35" s="317" t="str">
        <f t="shared" si="1"/>
        <v/>
      </c>
      <c r="L35" s="318" t="str">
        <f>IF(SUM(L30:L34)=0,"",(SUM(L30:L34)))</f>
        <v/>
      </c>
      <c r="M35" s="176"/>
      <c r="N35" s="174" t="str">
        <f t="shared" si="4"/>
        <v/>
      </c>
      <c r="O35" s="174" t="str">
        <f>IF(SUM(O30:O34)=0,"",(SUM(O30:O34)))</f>
        <v/>
      </c>
      <c r="P35" s="176"/>
      <c r="Q35" s="174" t="str">
        <f t="shared" si="5"/>
        <v/>
      </c>
      <c r="R35" s="174" t="str">
        <f>IF(SUM(R30:R34)=0,"",(SUM(R30:R34)))</f>
        <v/>
      </c>
      <c r="S35" s="177"/>
      <c r="T35" s="174" t="str">
        <f t="shared" si="2"/>
        <v/>
      </c>
      <c r="U35" s="175" t="str">
        <f>IF(SUM(U30:U34)=0,"",(SUM(U30:U34)))</f>
        <v/>
      </c>
    </row>
    <row r="36" spans="1:24" s="7" customFormat="1" ht="18" customHeight="1">
      <c r="A36" s="411"/>
      <c r="B36" s="398" t="s">
        <v>51</v>
      </c>
      <c r="C36" s="399"/>
      <c r="D36" s="338">
        <f>D29+D35</f>
        <v>0</v>
      </c>
      <c r="E36" s="317" t="e">
        <f t="shared" si="6"/>
        <v>#VALUE!</v>
      </c>
      <c r="F36" s="175" t="str">
        <f>IF(F29="","",IF(F35="",F29,F29+F35))</f>
        <v/>
      </c>
      <c r="G36" s="316"/>
      <c r="H36" s="317" t="str">
        <f t="shared" si="3"/>
        <v/>
      </c>
      <c r="I36" s="317" t="str">
        <f>IF(I29="","",IF(I35="",I29,I29+I35))</f>
        <v/>
      </c>
      <c r="J36" s="317"/>
      <c r="K36" s="317" t="str">
        <f t="shared" si="1"/>
        <v/>
      </c>
      <c r="L36" s="318" t="str">
        <f>IF(L29="","",IF(L35="",L29,L29+L35))</f>
        <v/>
      </c>
      <c r="M36" s="176"/>
      <c r="N36" s="174" t="str">
        <f t="shared" si="4"/>
        <v/>
      </c>
      <c r="O36" s="174" t="str">
        <f>IF(O29="","",IF(O35="",O29,O29+O35))</f>
        <v/>
      </c>
      <c r="P36" s="176"/>
      <c r="Q36" s="174" t="str">
        <f t="shared" si="5"/>
        <v/>
      </c>
      <c r="R36" s="174" t="str">
        <f>IF(R29="","",IF(R35="",R29,R29+R35))</f>
        <v/>
      </c>
      <c r="S36" s="177"/>
      <c r="T36" s="174" t="str">
        <f t="shared" si="2"/>
        <v/>
      </c>
      <c r="U36" s="175" t="str">
        <f>IF(U29="","",IF(U35="",U29,U29+U35))</f>
        <v/>
      </c>
    </row>
    <row r="37" spans="1:24" s="7" customFormat="1" ht="18" customHeight="1">
      <c r="A37" s="411" t="s">
        <v>43</v>
      </c>
      <c r="B37" s="417" t="str">
        <f>C13</f>
        <v>&lt;改修工事&gt;</v>
      </c>
      <c r="C37" s="418"/>
      <c r="D37" s="190"/>
      <c r="E37" s="320" t="str">
        <f t="shared" si="6"/>
        <v/>
      </c>
      <c r="F37" s="191"/>
      <c r="G37" s="319"/>
      <c r="H37" s="320" t="str">
        <f t="shared" si="3"/>
        <v/>
      </c>
      <c r="I37" s="320"/>
      <c r="J37" s="320"/>
      <c r="K37" s="320" t="str">
        <f t="shared" si="1"/>
        <v/>
      </c>
      <c r="L37" s="321"/>
      <c r="M37" s="190"/>
      <c r="N37" s="179" t="str">
        <f t="shared" si="4"/>
        <v/>
      </c>
      <c r="O37" s="179"/>
      <c r="P37" s="190"/>
      <c r="Q37" s="179" t="str">
        <f t="shared" si="5"/>
        <v/>
      </c>
      <c r="R37" s="179"/>
      <c r="S37" s="179"/>
      <c r="T37" s="179" t="str">
        <f t="shared" si="2"/>
        <v/>
      </c>
      <c r="U37" s="191"/>
    </row>
    <row r="38" spans="1:24" s="7" customFormat="1" ht="18" customHeight="1">
      <c r="A38" s="411"/>
      <c r="B38" s="417" t="s">
        <v>440</v>
      </c>
      <c r="C38" s="418"/>
      <c r="D38" s="192"/>
      <c r="E38" s="323" t="str">
        <f t="shared" si="6"/>
        <v/>
      </c>
      <c r="F38" s="193"/>
      <c r="G38" s="322"/>
      <c r="H38" s="323" t="str">
        <f t="shared" si="3"/>
        <v/>
      </c>
      <c r="I38" s="323"/>
      <c r="J38" s="323"/>
      <c r="K38" s="323" t="str">
        <f t="shared" si="1"/>
        <v/>
      </c>
      <c r="L38" s="324"/>
      <c r="M38" s="192"/>
      <c r="N38" s="183" t="str">
        <f t="shared" si="4"/>
        <v/>
      </c>
      <c r="O38" s="183"/>
      <c r="P38" s="192"/>
      <c r="Q38" s="183" t="str">
        <f t="shared" si="5"/>
        <v/>
      </c>
      <c r="R38" s="183"/>
      <c r="S38" s="183"/>
      <c r="T38" s="183" t="str">
        <f t="shared" si="2"/>
        <v/>
      </c>
      <c r="U38" s="193"/>
    </row>
    <row r="39" spans="1:24" s="7" customFormat="1" ht="18" customHeight="1">
      <c r="A39" s="411"/>
      <c r="B39" s="12" t="s">
        <v>48</v>
      </c>
      <c r="C39" s="140"/>
      <c r="D39" s="182"/>
      <c r="E39" s="323" t="str">
        <f t="shared" si="6"/>
        <v/>
      </c>
      <c r="F39" s="184"/>
      <c r="G39" s="322"/>
      <c r="H39" s="323" t="str">
        <f t="shared" si="3"/>
        <v/>
      </c>
      <c r="I39" s="323"/>
      <c r="J39" s="323"/>
      <c r="K39" s="323" t="str">
        <f t="shared" si="1"/>
        <v/>
      </c>
      <c r="L39" s="324"/>
      <c r="M39" s="182"/>
      <c r="N39" s="183" t="str">
        <f t="shared" si="4"/>
        <v/>
      </c>
      <c r="O39" s="185"/>
      <c r="P39" s="182"/>
      <c r="Q39" s="183" t="str">
        <f t="shared" si="5"/>
        <v/>
      </c>
      <c r="R39" s="185"/>
      <c r="S39" s="185"/>
      <c r="T39" s="183" t="str">
        <f t="shared" si="2"/>
        <v/>
      </c>
      <c r="U39" s="184"/>
    </row>
    <row r="40" spans="1:24" s="7" customFormat="1" ht="18" customHeight="1">
      <c r="A40" s="411"/>
      <c r="B40" s="12" t="s">
        <v>48</v>
      </c>
      <c r="C40" s="140"/>
      <c r="D40" s="182"/>
      <c r="E40" s="323" t="str">
        <f t="shared" si="6"/>
        <v/>
      </c>
      <c r="F40" s="184"/>
      <c r="G40" s="322"/>
      <c r="H40" s="323" t="str">
        <f t="shared" si="3"/>
        <v/>
      </c>
      <c r="I40" s="323"/>
      <c r="J40" s="323"/>
      <c r="K40" s="323" t="str">
        <f t="shared" si="1"/>
        <v/>
      </c>
      <c r="L40" s="324"/>
      <c r="M40" s="182"/>
      <c r="N40" s="183" t="str">
        <f t="shared" si="4"/>
        <v/>
      </c>
      <c r="O40" s="185"/>
      <c r="P40" s="182"/>
      <c r="Q40" s="183" t="str">
        <f t="shared" si="5"/>
        <v/>
      </c>
      <c r="R40" s="185"/>
      <c r="S40" s="185"/>
      <c r="T40" s="183" t="str">
        <f t="shared" si="2"/>
        <v/>
      </c>
      <c r="U40" s="184"/>
    </row>
    <row r="41" spans="1:24" s="7" customFormat="1" ht="18" customHeight="1">
      <c r="A41" s="411"/>
      <c r="B41" s="13" t="s">
        <v>47</v>
      </c>
      <c r="C41" s="140"/>
      <c r="D41" s="182"/>
      <c r="E41" s="323" t="str">
        <f t="shared" si="6"/>
        <v/>
      </c>
      <c r="F41" s="184"/>
      <c r="G41" s="322"/>
      <c r="H41" s="323" t="str">
        <f t="shared" si="3"/>
        <v/>
      </c>
      <c r="I41" s="323"/>
      <c r="J41" s="323"/>
      <c r="K41" s="323" t="str">
        <f t="shared" si="1"/>
        <v/>
      </c>
      <c r="L41" s="324"/>
      <c r="M41" s="182"/>
      <c r="N41" s="183" t="str">
        <f t="shared" si="4"/>
        <v/>
      </c>
      <c r="O41" s="185"/>
      <c r="P41" s="182"/>
      <c r="Q41" s="183" t="str">
        <f t="shared" si="5"/>
        <v/>
      </c>
      <c r="R41" s="185"/>
      <c r="S41" s="185"/>
      <c r="T41" s="183" t="str">
        <f t="shared" si="2"/>
        <v/>
      </c>
      <c r="U41" s="184"/>
    </row>
    <row r="42" spans="1:24" s="7" customFormat="1" ht="18" customHeight="1">
      <c r="A42" s="411"/>
      <c r="B42" s="423" t="s">
        <v>436</v>
      </c>
      <c r="C42" s="418"/>
      <c r="D42" s="182"/>
      <c r="E42" s="323"/>
      <c r="F42" s="184"/>
      <c r="G42" s="322"/>
      <c r="H42" s="323"/>
      <c r="I42" s="323"/>
      <c r="J42" s="323"/>
      <c r="K42" s="323"/>
      <c r="L42" s="324"/>
      <c r="M42" s="182"/>
      <c r="N42" s="183"/>
      <c r="O42" s="185"/>
      <c r="P42" s="182"/>
      <c r="Q42" s="183"/>
      <c r="R42" s="185"/>
      <c r="S42" s="185"/>
      <c r="T42" s="183"/>
      <c r="U42" s="184"/>
    </row>
    <row r="43" spans="1:24" s="7" customFormat="1" ht="18" customHeight="1">
      <c r="A43" s="411"/>
      <c r="B43" s="423" t="s">
        <v>439</v>
      </c>
      <c r="C43" s="418"/>
      <c r="D43" s="182"/>
      <c r="E43" s="323"/>
      <c r="F43" s="184"/>
      <c r="G43" s="322"/>
      <c r="H43" s="323"/>
      <c r="I43" s="323"/>
      <c r="J43" s="323"/>
      <c r="K43" s="323"/>
      <c r="L43" s="324"/>
      <c r="M43" s="182"/>
      <c r="N43" s="183"/>
      <c r="O43" s="185"/>
      <c r="P43" s="182"/>
      <c r="Q43" s="183"/>
      <c r="R43" s="185"/>
      <c r="S43" s="185"/>
      <c r="T43" s="183"/>
      <c r="U43" s="184"/>
    </row>
    <row r="44" spans="1:24" s="7" customFormat="1" ht="18" customHeight="1">
      <c r="A44" s="411"/>
      <c r="B44" s="13" t="s">
        <v>47</v>
      </c>
      <c r="C44" s="140"/>
      <c r="D44" s="182"/>
      <c r="E44" s="323"/>
      <c r="F44" s="184"/>
      <c r="G44" s="322"/>
      <c r="H44" s="323"/>
      <c r="I44" s="323"/>
      <c r="J44" s="323"/>
      <c r="K44" s="323"/>
      <c r="L44" s="324"/>
      <c r="M44" s="182"/>
      <c r="N44" s="183"/>
      <c r="O44" s="185"/>
      <c r="P44" s="182"/>
      <c r="Q44" s="183"/>
      <c r="R44" s="185"/>
      <c r="S44" s="185"/>
      <c r="T44" s="183"/>
      <c r="U44" s="184"/>
    </row>
    <row r="45" spans="1:24" s="7" customFormat="1" ht="18" customHeight="1">
      <c r="A45" s="411"/>
      <c r="B45" s="13" t="s">
        <v>47</v>
      </c>
      <c r="C45" s="140"/>
      <c r="D45" s="182"/>
      <c r="E45" s="323"/>
      <c r="F45" s="184"/>
      <c r="G45" s="322"/>
      <c r="H45" s="323"/>
      <c r="I45" s="323"/>
      <c r="J45" s="323"/>
      <c r="K45" s="323"/>
      <c r="L45" s="324"/>
      <c r="M45" s="182"/>
      <c r="N45" s="183"/>
      <c r="O45" s="185"/>
      <c r="P45" s="182"/>
      <c r="Q45" s="183"/>
      <c r="R45" s="185"/>
      <c r="S45" s="185"/>
      <c r="T45" s="183"/>
      <c r="U45" s="184"/>
    </row>
    <row r="46" spans="1:24" s="7" customFormat="1" ht="18" customHeight="1">
      <c r="A46" s="411"/>
      <c r="B46" s="13" t="s">
        <v>47</v>
      </c>
      <c r="C46" s="140"/>
      <c r="D46" s="182"/>
      <c r="E46" s="323"/>
      <c r="F46" s="184"/>
      <c r="G46" s="322"/>
      <c r="H46" s="323"/>
      <c r="I46" s="323"/>
      <c r="J46" s="323"/>
      <c r="K46" s="323"/>
      <c r="L46" s="324"/>
      <c r="M46" s="182"/>
      <c r="N46" s="183"/>
      <c r="O46" s="185"/>
      <c r="P46" s="182"/>
      <c r="Q46" s="183"/>
      <c r="R46" s="185"/>
      <c r="S46" s="185"/>
      <c r="T46" s="183"/>
      <c r="U46" s="184"/>
    </row>
    <row r="47" spans="1:24" s="7" customFormat="1" ht="18" customHeight="1">
      <c r="A47" s="411"/>
      <c r="B47" s="419" t="s">
        <v>50</v>
      </c>
      <c r="C47" s="420"/>
      <c r="D47" s="192"/>
      <c r="E47" s="323" t="str">
        <f t="shared" si="6"/>
        <v/>
      </c>
      <c r="F47" s="193"/>
      <c r="G47" s="322"/>
      <c r="H47" s="323" t="str">
        <f t="shared" si="3"/>
        <v/>
      </c>
      <c r="I47" s="323"/>
      <c r="J47" s="323"/>
      <c r="K47" s="323" t="str">
        <f t="shared" si="1"/>
        <v/>
      </c>
      <c r="L47" s="324"/>
      <c r="M47" s="192"/>
      <c r="N47" s="183" t="str">
        <f t="shared" si="4"/>
        <v/>
      </c>
      <c r="O47" s="183"/>
      <c r="P47" s="192"/>
      <c r="Q47" s="183" t="str">
        <f t="shared" si="5"/>
        <v/>
      </c>
      <c r="R47" s="183"/>
      <c r="S47" s="183"/>
      <c r="T47" s="183" t="str">
        <f t="shared" si="2"/>
        <v/>
      </c>
      <c r="U47" s="193"/>
    </row>
    <row r="48" spans="1:24" s="7" customFormat="1" ht="18" customHeight="1">
      <c r="A48" s="411"/>
      <c r="B48" s="417"/>
      <c r="C48" s="418"/>
      <c r="D48" s="192"/>
      <c r="E48" s="323" t="str">
        <f t="shared" si="6"/>
        <v/>
      </c>
      <c r="F48" s="193"/>
      <c r="G48" s="322"/>
      <c r="H48" s="323" t="str">
        <f t="shared" si="3"/>
        <v/>
      </c>
      <c r="I48" s="323"/>
      <c r="J48" s="323"/>
      <c r="K48" s="323" t="str">
        <f t="shared" si="1"/>
        <v/>
      </c>
      <c r="L48" s="324"/>
      <c r="M48" s="192"/>
      <c r="N48" s="183" t="str">
        <f t="shared" si="4"/>
        <v/>
      </c>
      <c r="O48" s="183"/>
      <c r="P48" s="192"/>
      <c r="Q48" s="183" t="str">
        <f t="shared" si="5"/>
        <v/>
      </c>
      <c r="R48" s="183"/>
      <c r="S48" s="183"/>
      <c r="T48" s="183" t="str">
        <f t="shared" si="2"/>
        <v/>
      </c>
      <c r="U48" s="193"/>
    </row>
    <row r="49" spans="1:21" s="7" customFormat="1" ht="18" customHeight="1">
      <c r="A49" s="411"/>
      <c r="B49" s="13" t="s">
        <v>47</v>
      </c>
      <c r="C49" s="140"/>
      <c r="D49" s="182"/>
      <c r="E49" s="323" t="str">
        <f t="shared" si="6"/>
        <v/>
      </c>
      <c r="F49" s="184"/>
      <c r="G49" s="322"/>
      <c r="H49" s="323" t="str">
        <f t="shared" si="3"/>
        <v/>
      </c>
      <c r="I49" s="323"/>
      <c r="J49" s="323"/>
      <c r="K49" s="323" t="str">
        <f t="shared" si="1"/>
        <v/>
      </c>
      <c r="L49" s="324"/>
      <c r="M49" s="182"/>
      <c r="N49" s="183" t="str">
        <f t="shared" si="4"/>
        <v/>
      </c>
      <c r="O49" s="185"/>
      <c r="P49" s="182"/>
      <c r="Q49" s="183" t="str">
        <f t="shared" si="5"/>
        <v/>
      </c>
      <c r="R49" s="185"/>
      <c r="S49" s="185"/>
      <c r="T49" s="183" t="str">
        <f t="shared" si="2"/>
        <v/>
      </c>
      <c r="U49" s="184"/>
    </row>
    <row r="50" spans="1:21" s="7" customFormat="1" ht="18" customHeight="1">
      <c r="A50" s="411"/>
      <c r="B50" s="12" t="s">
        <v>47</v>
      </c>
      <c r="C50" s="140"/>
      <c r="D50" s="182"/>
      <c r="E50" s="323" t="str">
        <f t="shared" si="6"/>
        <v/>
      </c>
      <c r="F50" s="184"/>
      <c r="G50" s="322"/>
      <c r="H50" s="323" t="str">
        <f t="shared" si="3"/>
        <v/>
      </c>
      <c r="I50" s="323"/>
      <c r="J50" s="323"/>
      <c r="K50" s="323" t="str">
        <f t="shared" si="1"/>
        <v/>
      </c>
      <c r="L50" s="324"/>
      <c r="M50" s="182"/>
      <c r="N50" s="183" t="str">
        <f t="shared" si="4"/>
        <v/>
      </c>
      <c r="O50" s="185"/>
      <c r="P50" s="182"/>
      <c r="Q50" s="183" t="str">
        <f t="shared" si="5"/>
        <v/>
      </c>
      <c r="R50" s="185"/>
      <c r="S50" s="185"/>
      <c r="T50" s="183" t="str">
        <f t="shared" si="2"/>
        <v/>
      </c>
      <c r="U50" s="184"/>
    </row>
    <row r="51" spans="1:21" s="7" customFormat="1" ht="18" customHeight="1">
      <c r="A51" s="411"/>
      <c r="B51" s="14" t="s">
        <v>48</v>
      </c>
      <c r="C51" s="145"/>
      <c r="D51" s="186"/>
      <c r="E51" s="326" t="str">
        <f t="shared" si="6"/>
        <v/>
      </c>
      <c r="F51" s="188"/>
      <c r="G51" s="325"/>
      <c r="H51" s="326" t="str">
        <f t="shared" si="3"/>
        <v/>
      </c>
      <c r="I51" s="326"/>
      <c r="J51" s="326"/>
      <c r="K51" s="326" t="str">
        <f t="shared" si="1"/>
        <v/>
      </c>
      <c r="L51" s="327"/>
      <c r="M51" s="186"/>
      <c r="N51" s="187" t="str">
        <f t="shared" si="4"/>
        <v/>
      </c>
      <c r="O51" s="189"/>
      <c r="P51" s="186"/>
      <c r="Q51" s="187" t="str">
        <f t="shared" si="5"/>
        <v/>
      </c>
      <c r="R51" s="189"/>
      <c r="S51" s="189"/>
      <c r="T51" s="187" t="str">
        <f t="shared" si="2"/>
        <v/>
      </c>
      <c r="U51" s="188"/>
    </row>
    <row r="52" spans="1:21" s="7" customFormat="1" ht="18" customHeight="1">
      <c r="A52" s="416"/>
      <c r="B52" s="421" t="s">
        <v>54</v>
      </c>
      <c r="C52" s="422"/>
      <c r="D52" s="338">
        <f>SUM(D37:D51)</f>
        <v>0</v>
      </c>
      <c r="E52" s="317" t="e">
        <f t="shared" si="6"/>
        <v>#VALUE!</v>
      </c>
      <c r="F52" s="175" t="str">
        <f>IF(SUM(F37:F51)=0,"",(SUM(F37:F51)))</f>
        <v/>
      </c>
      <c r="G52" s="316"/>
      <c r="H52" s="317" t="str">
        <f t="shared" si="3"/>
        <v/>
      </c>
      <c r="I52" s="317" t="str">
        <f>IF(SUM(I37:I51)=0,"",(SUM(I37:I51)))</f>
        <v/>
      </c>
      <c r="J52" s="317"/>
      <c r="K52" s="317" t="str">
        <f t="shared" si="1"/>
        <v/>
      </c>
      <c r="L52" s="318" t="str">
        <f>IF(SUM(L37:L51)=0,"",(SUM(L37:L51)))</f>
        <v/>
      </c>
      <c r="M52" s="176"/>
      <c r="N52" s="174" t="str">
        <f t="shared" si="4"/>
        <v/>
      </c>
      <c r="O52" s="174" t="str">
        <f>IF(SUM(O37:O51)=0,"",(SUM(O37:O51)))</f>
        <v/>
      </c>
      <c r="P52" s="176"/>
      <c r="Q52" s="174" t="str">
        <f t="shared" si="5"/>
        <v/>
      </c>
      <c r="R52" s="174" t="str">
        <f>IF(SUM(R37:R51)=0,"",(SUM(R37:R51)))</f>
        <v/>
      </c>
      <c r="S52" s="177"/>
      <c r="T52" s="174" t="str">
        <f t="shared" si="2"/>
        <v/>
      </c>
      <c r="U52" s="175" t="str">
        <f>IF(SUM(U37:U51)=0,"",(SUM(U37:U51)))</f>
        <v/>
      </c>
    </row>
    <row r="53" spans="1:21" s="7" customFormat="1" ht="18" customHeight="1" thickBot="1">
      <c r="A53" s="395" t="s">
        <v>55</v>
      </c>
      <c r="B53" s="400"/>
      <c r="C53" s="401"/>
      <c r="D53" s="340">
        <f>D36+D52</f>
        <v>0</v>
      </c>
      <c r="E53" s="329" t="e">
        <f>IF(D53="","",F53/D53)</f>
        <v>#VALUE!</v>
      </c>
      <c r="F53" s="196" t="str">
        <f>IF(F36="","",IF(F52="",F36,F36+F52))</f>
        <v/>
      </c>
      <c r="G53" s="328"/>
      <c r="H53" s="329" t="str">
        <f t="shared" si="3"/>
        <v/>
      </c>
      <c r="I53" s="329" t="str">
        <f>IF(I36="","",IF(I52="",I36,I36+I52))</f>
        <v/>
      </c>
      <c r="J53" s="329"/>
      <c r="K53" s="329" t="str">
        <f t="shared" si="1"/>
        <v/>
      </c>
      <c r="L53" s="330" t="str">
        <f>IF(L36="","",IF(L52="",L36,L36+L52))</f>
        <v/>
      </c>
      <c r="M53" s="194"/>
      <c r="N53" s="195" t="str">
        <f t="shared" si="4"/>
        <v/>
      </c>
      <c r="O53" s="195" t="str">
        <f>IF(O36="","",IF(O52="",O36,O36+O52))</f>
        <v/>
      </c>
      <c r="P53" s="194"/>
      <c r="Q53" s="195" t="str">
        <f t="shared" si="5"/>
        <v/>
      </c>
      <c r="R53" s="195" t="str">
        <f>IF(R36="","",IF(R52="",R36,R36+R52))</f>
        <v/>
      </c>
      <c r="S53" s="197"/>
      <c r="T53" s="195" t="str">
        <f t="shared" si="2"/>
        <v/>
      </c>
      <c r="U53" s="196" t="str">
        <f>IF(U36="","",IF(U52="",U36,U36+U52))</f>
        <v/>
      </c>
    </row>
    <row r="54" spans="1:21" s="7" customFormat="1" ht="18" customHeight="1">
      <c r="A54" s="426" t="s">
        <v>28</v>
      </c>
      <c r="B54" s="429" t="s">
        <v>29</v>
      </c>
      <c r="C54" s="430"/>
      <c r="D54" s="431" t="s">
        <v>24</v>
      </c>
      <c r="E54" s="434" t="s">
        <v>24</v>
      </c>
      <c r="F54" s="332"/>
      <c r="G54" s="431"/>
      <c r="H54" s="434"/>
      <c r="I54" s="331"/>
      <c r="J54" s="434"/>
      <c r="K54" s="434" t="s">
        <v>24</v>
      </c>
      <c r="L54" s="332"/>
      <c r="M54" s="446"/>
      <c r="N54" s="439"/>
      <c r="O54" s="199"/>
      <c r="P54" s="446"/>
      <c r="Q54" s="439"/>
      <c r="R54" s="199"/>
      <c r="S54" s="439"/>
      <c r="T54" s="439" t="s">
        <v>24</v>
      </c>
      <c r="U54" s="198" t="s">
        <v>24</v>
      </c>
    </row>
    <row r="55" spans="1:21" s="7" customFormat="1" ht="18" customHeight="1">
      <c r="A55" s="427"/>
      <c r="B55" s="424" t="s">
        <v>330</v>
      </c>
      <c r="C55" s="425"/>
      <c r="D55" s="432"/>
      <c r="E55" s="435"/>
      <c r="F55" s="324" t="s">
        <v>24</v>
      </c>
      <c r="G55" s="432"/>
      <c r="H55" s="435"/>
      <c r="I55" s="323"/>
      <c r="J55" s="435"/>
      <c r="K55" s="435"/>
      <c r="L55" s="324" t="s">
        <v>24</v>
      </c>
      <c r="M55" s="447"/>
      <c r="N55" s="440"/>
      <c r="O55" s="185"/>
      <c r="P55" s="447"/>
      <c r="Q55" s="440"/>
      <c r="R55" s="185"/>
      <c r="S55" s="440"/>
      <c r="T55" s="440"/>
      <c r="U55" s="184" t="s">
        <v>24</v>
      </c>
    </row>
    <row r="56" spans="1:21" s="7" customFormat="1" ht="18" customHeight="1">
      <c r="A56" s="427"/>
      <c r="B56" s="424" t="s">
        <v>30</v>
      </c>
      <c r="C56" s="425"/>
      <c r="D56" s="432"/>
      <c r="E56" s="435"/>
      <c r="F56" s="324" t="s">
        <v>24</v>
      </c>
      <c r="G56" s="432"/>
      <c r="H56" s="435"/>
      <c r="I56" s="323"/>
      <c r="J56" s="435"/>
      <c r="K56" s="435"/>
      <c r="L56" s="324" t="s">
        <v>24</v>
      </c>
      <c r="M56" s="447"/>
      <c r="N56" s="440"/>
      <c r="O56" s="185"/>
      <c r="P56" s="447"/>
      <c r="Q56" s="440"/>
      <c r="R56" s="185"/>
      <c r="S56" s="440"/>
      <c r="T56" s="440"/>
      <c r="U56" s="184" t="s">
        <v>24</v>
      </c>
    </row>
    <row r="57" spans="1:21" s="7" customFormat="1" ht="18" customHeight="1">
      <c r="A57" s="427"/>
      <c r="B57" s="424" t="s">
        <v>31</v>
      </c>
      <c r="C57" s="425"/>
      <c r="D57" s="432"/>
      <c r="E57" s="435"/>
      <c r="F57" s="324" t="s">
        <v>34</v>
      </c>
      <c r="G57" s="432"/>
      <c r="H57" s="435"/>
      <c r="I57" s="323"/>
      <c r="J57" s="435"/>
      <c r="K57" s="435"/>
      <c r="L57" s="324" t="s">
        <v>24</v>
      </c>
      <c r="M57" s="447"/>
      <c r="N57" s="440"/>
      <c r="O57" s="185"/>
      <c r="P57" s="447"/>
      <c r="Q57" s="440"/>
      <c r="R57" s="185"/>
      <c r="S57" s="440"/>
      <c r="T57" s="440"/>
      <c r="U57" s="184" t="s">
        <v>24</v>
      </c>
    </row>
    <row r="58" spans="1:21" s="7" customFormat="1" ht="18" customHeight="1">
      <c r="A58" s="427"/>
      <c r="B58" s="424" t="s">
        <v>418</v>
      </c>
      <c r="C58" s="425"/>
      <c r="D58" s="432"/>
      <c r="E58" s="435"/>
      <c r="F58" s="337"/>
      <c r="G58" s="432"/>
      <c r="H58" s="435"/>
      <c r="I58" s="323"/>
      <c r="J58" s="435"/>
      <c r="K58" s="435"/>
      <c r="L58" s="324" t="s">
        <v>24</v>
      </c>
      <c r="M58" s="447"/>
      <c r="N58" s="440"/>
      <c r="O58" s="185"/>
      <c r="P58" s="447"/>
      <c r="Q58" s="440"/>
      <c r="R58" s="185"/>
      <c r="S58" s="440"/>
      <c r="T58" s="440"/>
      <c r="U58" s="184" t="s">
        <v>24</v>
      </c>
    </row>
    <row r="59" spans="1:21" s="7" customFormat="1" ht="18" customHeight="1">
      <c r="A59" s="427"/>
      <c r="B59" s="424" t="s">
        <v>32</v>
      </c>
      <c r="C59" s="425"/>
      <c r="D59" s="432"/>
      <c r="E59" s="435"/>
      <c r="F59" s="337"/>
      <c r="G59" s="432"/>
      <c r="H59" s="435"/>
      <c r="I59" s="323"/>
      <c r="J59" s="435"/>
      <c r="K59" s="435"/>
      <c r="L59" s="324" t="s">
        <v>24</v>
      </c>
      <c r="M59" s="447"/>
      <c r="N59" s="440"/>
      <c r="O59" s="185"/>
      <c r="P59" s="447"/>
      <c r="Q59" s="440"/>
      <c r="R59" s="185"/>
      <c r="S59" s="440"/>
      <c r="T59" s="440"/>
      <c r="U59" s="184" t="s">
        <v>24</v>
      </c>
    </row>
    <row r="60" spans="1:21" s="7" customFormat="1" ht="18" customHeight="1">
      <c r="A60" s="427"/>
      <c r="B60" s="424" t="s">
        <v>33</v>
      </c>
      <c r="C60" s="425"/>
      <c r="D60" s="433"/>
      <c r="E60" s="436"/>
      <c r="F60" s="337"/>
      <c r="G60" s="433"/>
      <c r="H60" s="436"/>
      <c r="I60" s="326"/>
      <c r="J60" s="436"/>
      <c r="K60" s="436"/>
      <c r="L60" s="324"/>
      <c r="M60" s="448"/>
      <c r="N60" s="441"/>
      <c r="O60" s="189"/>
      <c r="P60" s="448"/>
      <c r="Q60" s="441"/>
      <c r="R60" s="189"/>
      <c r="S60" s="441"/>
      <c r="T60" s="441"/>
      <c r="U60" s="184" t="s">
        <v>24</v>
      </c>
    </row>
    <row r="61" spans="1:21" s="7" customFormat="1" ht="18" customHeight="1" thickBot="1">
      <c r="A61" s="428"/>
      <c r="B61" s="437" t="s">
        <v>52</v>
      </c>
      <c r="C61" s="438"/>
      <c r="D61" s="333" t="s">
        <v>22</v>
      </c>
      <c r="E61" s="334" t="s">
        <v>22</v>
      </c>
      <c r="F61" s="330" t="str">
        <f>IF(SUM(F54:F60)=0,"",SUM(F54:F60))</f>
        <v/>
      </c>
      <c r="G61" s="333" t="s">
        <v>35</v>
      </c>
      <c r="H61" s="334" t="s">
        <v>35</v>
      </c>
      <c r="I61" s="329" t="str">
        <f>IF(SUM(I54:I60)=0,"",SUM(I54:I60))</f>
        <v/>
      </c>
      <c r="J61" s="334" t="s">
        <v>35</v>
      </c>
      <c r="K61" s="334" t="s">
        <v>35</v>
      </c>
      <c r="L61" s="330" t="str">
        <f>IF(SUM(L54:L60)=0,"",SUM(L54:L60))</f>
        <v/>
      </c>
      <c r="M61" s="200" t="s">
        <v>35</v>
      </c>
      <c r="N61" s="201" t="s">
        <v>35</v>
      </c>
      <c r="O61" s="195" t="str">
        <f>IF(SUM(O54:O60)=0,"",SUM(O54:O60))</f>
        <v/>
      </c>
      <c r="P61" s="200" t="s">
        <v>35</v>
      </c>
      <c r="Q61" s="201" t="s">
        <v>35</v>
      </c>
      <c r="R61" s="195" t="str">
        <f>IF(SUM(R54:R60)=0,"",SUM(R54:R60))</f>
        <v/>
      </c>
      <c r="S61" s="201" t="s">
        <v>35</v>
      </c>
      <c r="T61" s="201" t="s">
        <v>35</v>
      </c>
      <c r="U61" s="196"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topLeftCell="A16" zoomScale="85" zoomScaleNormal="100" zoomScaleSheetLayoutView="85" workbookViewId="0">
      <selection activeCell="J12" sqref="J12"/>
    </sheetView>
  </sheetViews>
  <sheetFormatPr defaultColWidth="9" defaultRowHeight="12"/>
  <cols>
    <col min="1" max="1" width="11.25" style="91" customWidth="1"/>
    <col min="2" max="18" width="10" style="91" customWidth="1"/>
    <col min="19" max="16384" width="9" style="91"/>
  </cols>
  <sheetData>
    <row r="1" spans="1:11">
      <c r="A1" s="91" t="s">
        <v>417</v>
      </c>
    </row>
    <row r="2" spans="1:11" ht="18" customHeight="1">
      <c r="A2" s="487" t="s">
        <v>234</v>
      </c>
      <c r="B2" s="487"/>
      <c r="C2" s="487"/>
      <c r="D2" s="487"/>
      <c r="E2" s="487"/>
      <c r="F2" s="487"/>
      <c r="G2" s="487"/>
      <c r="H2" s="487"/>
      <c r="I2" s="487"/>
      <c r="J2" s="487"/>
      <c r="K2" s="487"/>
    </row>
    <row r="5" spans="1:11" ht="18.75" customHeight="1">
      <c r="A5" s="92" t="s">
        <v>56</v>
      </c>
      <c r="B5" s="492" t="s">
        <v>415</v>
      </c>
      <c r="C5" s="493"/>
      <c r="D5" s="493"/>
      <c r="E5" s="493"/>
      <c r="F5" s="494"/>
      <c r="G5" s="227"/>
    </row>
    <row r="6" spans="1:11" ht="12" customHeight="1">
      <c r="A6" s="95"/>
      <c r="B6" s="96"/>
      <c r="C6" s="96"/>
      <c r="D6" s="96"/>
      <c r="E6" s="96"/>
      <c r="F6" s="96"/>
    </row>
    <row r="8" spans="1:11">
      <c r="A8" s="467" t="s">
        <v>230</v>
      </c>
      <c r="B8" s="467"/>
      <c r="C8" s="467"/>
      <c r="D8" s="467" t="s">
        <v>259</v>
      </c>
      <c r="E8" s="467"/>
      <c r="F8" s="467"/>
      <c r="G8" s="467" t="s">
        <v>231</v>
      </c>
      <c r="H8" s="467"/>
      <c r="I8" s="467"/>
      <c r="J8" s="467"/>
      <c r="K8" s="467"/>
    </row>
    <row r="9" spans="1:11" ht="18.75" customHeight="1">
      <c r="A9" s="488"/>
      <c r="B9" s="488"/>
      <c r="C9" s="488"/>
      <c r="D9" s="488"/>
      <c r="E9" s="488"/>
      <c r="F9" s="488"/>
      <c r="G9" s="488"/>
      <c r="H9" s="488"/>
      <c r="I9" s="488"/>
      <c r="J9" s="488"/>
      <c r="K9" s="488"/>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489" t="s">
        <v>232</v>
      </c>
      <c r="B14" s="491" t="s">
        <v>235</v>
      </c>
      <c r="C14" s="491"/>
      <c r="D14" s="491"/>
      <c r="E14" s="491"/>
      <c r="F14" s="491"/>
      <c r="G14" s="491" t="s">
        <v>236</v>
      </c>
      <c r="H14" s="491"/>
      <c r="I14" s="491"/>
      <c r="J14" s="491"/>
      <c r="K14" s="491"/>
    </row>
    <row r="15" spans="1:11" ht="18.75" customHeight="1">
      <c r="A15" s="490"/>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483"/>
      <c r="C16" s="483"/>
      <c r="D16" s="483"/>
      <c r="E16" s="483"/>
      <c r="F16" s="483"/>
      <c r="G16" s="484"/>
      <c r="H16" s="485"/>
      <c r="I16" s="485"/>
      <c r="J16" s="485"/>
      <c r="K16" s="486"/>
    </row>
    <row r="17" spans="1:11" ht="18.75" customHeight="1">
      <c r="A17" s="121" t="s">
        <v>277</v>
      </c>
      <c r="B17" s="117" t="s">
        <v>323</v>
      </c>
      <c r="C17" s="131"/>
      <c r="D17" s="118" t="s">
        <v>324</v>
      </c>
      <c r="E17" s="132"/>
      <c r="F17" s="120" t="s">
        <v>325</v>
      </c>
      <c r="G17" s="132"/>
      <c r="H17" s="119" t="s">
        <v>326</v>
      </c>
      <c r="I17" s="132"/>
      <c r="J17" s="119" t="s">
        <v>327</v>
      </c>
      <c r="K17" s="210">
        <f>C17+E17+G17+I17</f>
        <v>0</v>
      </c>
    </row>
    <row r="18" spans="1:11">
      <c r="A18" s="495" t="s">
        <v>239</v>
      </c>
      <c r="B18" s="491" t="s">
        <v>237</v>
      </c>
      <c r="C18" s="491"/>
      <c r="D18" s="491"/>
      <c r="E18" s="491"/>
      <c r="F18" s="491"/>
      <c r="G18" s="491" t="s">
        <v>238</v>
      </c>
      <c r="H18" s="491"/>
      <c r="I18" s="491"/>
      <c r="J18" s="491"/>
      <c r="K18" s="491"/>
    </row>
    <row r="19" spans="1:11" ht="18.75" customHeight="1">
      <c r="A19" s="490"/>
      <c r="B19" s="483"/>
      <c r="C19" s="483"/>
      <c r="D19" s="483"/>
      <c r="E19" s="483"/>
      <c r="F19" s="483"/>
      <c r="G19" s="483"/>
      <c r="H19" s="483"/>
      <c r="I19" s="483"/>
      <c r="J19" s="483"/>
      <c r="K19" s="483"/>
    </row>
    <row r="20" spans="1:11" ht="12" customHeight="1">
      <c r="A20" s="497" t="s">
        <v>240</v>
      </c>
      <c r="B20" s="92" t="s">
        <v>241</v>
      </c>
      <c r="C20" s="467" t="s">
        <v>242</v>
      </c>
      <c r="D20" s="467"/>
      <c r="E20" s="467"/>
      <c r="F20" s="467"/>
      <c r="G20" s="467"/>
      <c r="H20" s="467"/>
      <c r="I20" s="467"/>
      <c r="J20" s="467"/>
      <c r="K20" s="467"/>
    </row>
    <row r="21" spans="1:11">
      <c r="A21" s="497"/>
      <c r="B21" s="483"/>
      <c r="C21" s="92" t="s">
        <v>243</v>
      </c>
      <c r="D21" s="92" t="s">
        <v>244</v>
      </c>
      <c r="E21" s="92" t="s">
        <v>245</v>
      </c>
      <c r="F21" s="484" t="s">
        <v>238</v>
      </c>
      <c r="G21" s="486"/>
      <c r="H21" s="491" t="s">
        <v>246</v>
      </c>
      <c r="I21" s="491"/>
      <c r="J21" s="491"/>
      <c r="K21" s="491"/>
    </row>
    <row r="22" spans="1:11" ht="18.75" customHeight="1">
      <c r="A22" s="497"/>
      <c r="B22" s="483"/>
      <c r="C22" s="124"/>
      <c r="D22" s="125"/>
      <c r="E22" s="126"/>
      <c r="F22" s="496"/>
      <c r="G22" s="496"/>
      <c r="H22" s="93" t="s">
        <v>247</v>
      </c>
      <c r="I22" s="127"/>
      <c r="J22" s="93" t="s">
        <v>248</v>
      </c>
      <c r="K22" s="128"/>
    </row>
    <row r="23" spans="1:11" ht="18.75" customHeight="1">
      <c r="A23" s="497"/>
      <c r="B23" s="483"/>
      <c r="C23" s="124"/>
      <c r="D23" s="125"/>
      <c r="E23" s="126"/>
      <c r="F23" s="496"/>
      <c r="G23" s="496"/>
      <c r="H23" s="93" t="s">
        <v>247</v>
      </c>
      <c r="I23" s="127"/>
      <c r="J23" s="93" t="s">
        <v>248</v>
      </c>
      <c r="K23" s="128"/>
    </row>
    <row r="26" spans="1:11">
      <c r="A26" s="91" t="s">
        <v>261</v>
      </c>
    </row>
    <row r="27" spans="1:11" ht="3.75" customHeight="1"/>
    <row r="28" spans="1:11" s="217" customFormat="1" ht="19.5" customHeight="1">
      <c r="A28" s="500" t="s">
        <v>37</v>
      </c>
      <c r="B28" s="501"/>
      <c r="C28" s="465" t="s">
        <v>431</v>
      </c>
      <c r="D28" s="100"/>
      <c r="E28" s="465" t="s">
        <v>432</v>
      </c>
      <c r="F28" s="101"/>
      <c r="G28" s="465" t="s">
        <v>433</v>
      </c>
      <c r="H28" s="101"/>
      <c r="I28" s="465" t="s">
        <v>434</v>
      </c>
      <c r="J28" s="101"/>
      <c r="K28" s="452" t="s">
        <v>233</v>
      </c>
    </row>
    <row r="29" spans="1:11" s="217" customFormat="1" ht="24" customHeight="1">
      <c r="A29" s="502"/>
      <c r="B29" s="503"/>
      <c r="C29" s="466"/>
      <c r="D29" s="214" t="s">
        <v>309</v>
      </c>
      <c r="E29" s="466"/>
      <c r="F29" s="214" t="s">
        <v>309</v>
      </c>
      <c r="G29" s="466"/>
      <c r="H29" s="214" t="s">
        <v>309</v>
      </c>
      <c r="I29" s="466"/>
      <c r="J29" s="214" t="s">
        <v>309</v>
      </c>
      <c r="K29" s="453"/>
    </row>
    <row r="30" spans="1:11" s="217" customFormat="1" ht="30" customHeight="1">
      <c r="A30" s="470" t="s">
        <v>328</v>
      </c>
      <c r="B30" s="471"/>
      <c r="C30" s="125"/>
      <c r="D30" s="125"/>
      <c r="E30" s="129"/>
      <c r="F30" s="125"/>
      <c r="G30" s="129"/>
      <c r="H30" s="125"/>
      <c r="I30" s="129"/>
      <c r="J30" s="125"/>
      <c r="K30" s="97" t="str">
        <f>IF(SUM(C30+E30+G30+I30)=0,"",SUM(C30+E30+G30+I30))</f>
        <v/>
      </c>
    </row>
    <row r="31" spans="1:11" s="217" customFormat="1" ht="15" customHeight="1">
      <c r="A31" s="498" t="s">
        <v>329</v>
      </c>
      <c r="B31" s="499"/>
      <c r="C31" s="161"/>
      <c r="D31" s="161"/>
      <c r="E31" s="162"/>
      <c r="F31" s="161"/>
      <c r="G31" s="162"/>
      <c r="H31" s="161"/>
      <c r="I31" s="162"/>
      <c r="J31" s="161"/>
      <c r="K31" s="98" t="str">
        <f t="shared" ref="K31:K32" si="0">IF(SUM(C31+E31+G31+I31)=0,"",SUM(C31+E31+G31+I31))</f>
        <v/>
      </c>
    </row>
    <row r="32" spans="1:11" s="217" customFormat="1" ht="15" customHeight="1">
      <c r="A32" s="498"/>
      <c r="B32" s="499"/>
      <c r="C32" s="130"/>
      <c r="D32" s="130"/>
      <c r="E32" s="130"/>
      <c r="F32" s="130"/>
      <c r="G32" s="130"/>
      <c r="H32" s="130"/>
      <c r="I32" s="130"/>
      <c r="J32" s="130"/>
      <c r="K32" s="99" t="str">
        <f t="shared" si="0"/>
        <v/>
      </c>
    </row>
    <row r="33" spans="1:11" s="217" customFormat="1" ht="39" customHeight="1">
      <c r="A33" s="470" t="s">
        <v>407</v>
      </c>
      <c r="B33" s="471"/>
      <c r="C33" s="472"/>
      <c r="D33" s="473"/>
      <c r="E33" s="472"/>
      <c r="F33" s="473"/>
      <c r="G33" s="472"/>
      <c r="H33" s="473"/>
      <c r="I33" s="472"/>
      <c r="J33" s="473"/>
      <c r="K33" s="97" t="str">
        <f>IF(SUM(C33+E33+G33+I33)=0,"",SUM(C33+E33+G33+I33))</f>
        <v/>
      </c>
    </row>
    <row r="34" spans="1:11" ht="12" customHeight="1">
      <c r="A34" s="469" t="s">
        <v>310</v>
      </c>
      <c r="B34" s="469"/>
      <c r="C34" s="469"/>
      <c r="D34" s="469"/>
      <c r="E34" s="469"/>
      <c r="F34" s="469"/>
      <c r="G34" s="469"/>
      <c r="H34" s="469"/>
      <c r="I34" s="469"/>
      <c r="J34" s="469"/>
      <c r="K34" s="469"/>
    </row>
    <row r="36" spans="1:11">
      <c r="A36" s="91" t="s">
        <v>262</v>
      </c>
    </row>
    <row r="37" spans="1:11" ht="3.75" customHeight="1"/>
    <row r="38" spans="1:11" ht="18.75" customHeight="1">
      <c r="A38" s="454"/>
      <c r="B38" s="455"/>
      <c r="C38" s="455"/>
      <c r="D38" s="455"/>
      <c r="E38" s="455"/>
      <c r="F38" s="455"/>
      <c r="G38" s="455"/>
      <c r="H38" s="455"/>
      <c r="I38" s="455"/>
      <c r="J38" s="455"/>
      <c r="K38" s="456"/>
    </row>
    <row r="39" spans="1:11" ht="18.75" customHeight="1">
      <c r="A39" s="457"/>
      <c r="B39" s="458"/>
      <c r="C39" s="458"/>
      <c r="D39" s="458"/>
      <c r="E39" s="458"/>
      <c r="F39" s="458"/>
      <c r="G39" s="458"/>
      <c r="H39" s="458"/>
      <c r="I39" s="458"/>
      <c r="J39" s="458"/>
      <c r="K39" s="459"/>
    </row>
    <row r="40" spans="1:11" ht="18.75" customHeight="1">
      <c r="A40" s="457"/>
      <c r="B40" s="458"/>
      <c r="C40" s="458"/>
      <c r="D40" s="458"/>
      <c r="E40" s="458"/>
      <c r="F40" s="458"/>
      <c r="G40" s="458"/>
      <c r="H40" s="458"/>
      <c r="I40" s="458"/>
      <c r="J40" s="458"/>
      <c r="K40" s="459"/>
    </row>
    <row r="41" spans="1:11" ht="18.75" customHeight="1">
      <c r="A41" s="460"/>
      <c r="B41" s="461"/>
      <c r="C41" s="461"/>
      <c r="D41" s="461"/>
      <c r="E41" s="461"/>
      <c r="F41" s="461"/>
      <c r="G41" s="461"/>
      <c r="H41" s="461"/>
      <c r="I41" s="461"/>
      <c r="J41" s="461"/>
      <c r="K41" s="462"/>
    </row>
    <row r="44" spans="1:11">
      <c r="A44" s="91" t="s">
        <v>278</v>
      </c>
    </row>
    <row r="45" spans="1:11" ht="3.75" customHeight="1"/>
    <row r="46" spans="1:11" ht="18.75" customHeight="1">
      <c r="A46" s="222" t="s">
        <v>411</v>
      </c>
      <c r="B46" s="221"/>
      <c r="C46" s="221"/>
    </row>
    <row r="47" spans="1:11" ht="72" customHeight="1">
      <c r="A47" s="477" t="s">
        <v>412</v>
      </c>
      <c r="B47" s="478"/>
      <c r="C47" s="479"/>
      <c r="D47" s="220"/>
      <c r="E47" s="219"/>
      <c r="F47" s="219"/>
      <c r="G47" s="219"/>
      <c r="H47" s="219"/>
      <c r="I47" s="219"/>
    </row>
    <row r="48" spans="1:11" ht="18.75" customHeight="1">
      <c r="A48" s="480" t="s">
        <v>403</v>
      </c>
      <c r="B48" s="481"/>
      <c r="C48" s="482"/>
      <c r="D48" s="474" t="s">
        <v>406</v>
      </c>
      <c r="E48" s="475"/>
      <c r="F48" s="475"/>
      <c r="G48" s="476"/>
      <c r="H48" s="463"/>
      <c r="I48" s="464"/>
    </row>
    <row r="49" spans="1:5" ht="21" customHeight="1">
      <c r="A49" s="467" t="s">
        <v>408</v>
      </c>
      <c r="B49" s="467"/>
      <c r="C49" s="467"/>
      <c r="D49" s="468" t="s">
        <v>413</v>
      </c>
      <c r="E49" s="468"/>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673FC-6257-4DE3-9103-9A6DF7C153B6}">
  <sheetPr>
    <tabColor theme="9" tint="0.59999389629810485"/>
    <pageSetUpPr fitToPage="1"/>
  </sheetPr>
  <dimension ref="A1:X81"/>
  <sheetViews>
    <sheetView view="pageBreakPreview" zoomScale="93" zoomScaleNormal="100" zoomScaleSheetLayoutView="93" workbookViewId="0">
      <selection activeCell="E37" sqref="E37"/>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466</v>
      </c>
    </row>
    <row r="2" spans="1:22" ht="17.25" customHeight="1">
      <c r="A2" s="116"/>
      <c r="B2" s="116"/>
      <c r="C2" s="116"/>
      <c r="D2" s="442" t="s">
        <v>467</v>
      </c>
      <c r="E2" s="442"/>
      <c r="F2" s="442"/>
      <c r="G2" s="442"/>
      <c r="H2" s="442"/>
      <c r="I2" s="116"/>
      <c r="J2" s="116"/>
      <c r="K2" s="116"/>
      <c r="L2" s="116"/>
      <c r="M2" s="229"/>
      <c r="N2" s="229"/>
      <c r="O2" s="229"/>
      <c r="P2" s="229"/>
      <c r="Q2" s="229"/>
      <c r="R2" s="229"/>
      <c r="S2" s="229"/>
      <c r="T2" s="229"/>
      <c r="U2" s="229"/>
    </row>
    <row r="3" spans="1:22" ht="17.25">
      <c r="A3" s="116"/>
      <c r="B3" s="116"/>
      <c r="C3" s="116"/>
      <c r="D3" s="442"/>
      <c r="E3" s="442"/>
      <c r="F3" s="442"/>
      <c r="G3" s="442"/>
      <c r="H3" s="442"/>
      <c r="I3" s="116"/>
      <c r="J3" s="116"/>
      <c r="K3" s="116"/>
      <c r="L3" s="116"/>
      <c r="M3" s="229"/>
      <c r="N3" s="229"/>
      <c r="O3" s="229"/>
      <c r="P3" s="229"/>
      <c r="Q3" s="229"/>
      <c r="R3" s="229"/>
      <c r="S3" s="229"/>
      <c r="T3" s="229"/>
      <c r="U3" s="229"/>
    </row>
    <row r="4" spans="1:22" ht="14.25" thickBot="1">
      <c r="A4" s="5" t="s">
        <v>18</v>
      </c>
    </row>
    <row r="5" spans="1:22" s="7" customFormat="1" ht="19.5" customHeight="1" thickBot="1">
      <c r="A5" s="391" t="s">
        <v>19</v>
      </c>
      <c r="B5" s="392"/>
      <c r="C5" s="341" t="s">
        <v>409</v>
      </c>
      <c r="D5" s="6" t="s">
        <v>46</v>
      </c>
      <c r="E5" s="504" t="s">
        <v>468</v>
      </c>
      <c r="F5" s="505"/>
      <c r="G5" s="505"/>
      <c r="H5" s="505"/>
      <c r="I5" s="505"/>
      <c r="J5" s="505"/>
      <c r="K5" s="506"/>
      <c r="V5" s="7" t="s">
        <v>78</v>
      </c>
    </row>
    <row r="6" spans="1:22" s="7" customFormat="1" ht="12.75" thickBot="1">
      <c r="A6" s="3"/>
    </row>
    <row r="7" spans="1:22" s="7" customFormat="1" ht="18" customHeight="1">
      <c r="A7" s="393" t="s">
        <v>37</v>
      </c>
      <c r="B7" s="396" t="s">
        <v>38</v>
      </c>
      <c r="C7" s="397"/>
      <c r="D7" s="393" t="s">
        <v>390</v>
      </c>
      <c r="E7" s="396"/>
      <c r="F7" s="397"/>
      <c r="G7" s="402" t="s">
        <v>20</v>
      </c>
      <c r="H7" s="403"/>
      <c r="I7" s="403"/>
      <c r="J7" s="403"/>
      <c r="K7" s="403"/>
      <c r="L7" s="404"/>
      <c r="M7" s="393" t="s">
        <v>20</v>
      </c>
      <c r="N7" s="396"/>
      <c r="O7" s="396"/>
      <c r="P7" s="396"/>
      <c r="Q7" s="396"/>
      <c r="R7" s="396"/>
      <c r="S7" s="396"/>
      <c r="T7" s="396"/>
      <c r="U7" s="397"/>
    </row>
    <row r="8" spans="1:22" s="7" customFormat="1" ht="18" customHeight="1">
      <c r="A8" s="394"/>
      <c r="B8" s="398"/>
      <c r="C8" s="399"/>
      <c r="D8" s="394" t="s">
        <v>39</v>
      </c>
      <c r="E8" s="405" t="s">
        <v>40</v>
      </c>
      <c r="F8" s="399" t="s">
        <v>41</v>
      </c>
      <c r="G8" s="407" t="s">
        <v>469</v>
      </c>
      <c r="H8" s="408"/>
      <c r="I8" s="294" t="str">
        <f>IF(I28="","",ROUND(I28/F28*100,0))</f>
        <v/>
      </c>
      <c r="J8" s="409" t="s">
        <v>398</v>
      </c>
      <c r="K8" s="408"/>
      <c r="L8" s="295" t="str">
        <f>IF(I8="","",IF(I8=100,"",100-I8))</f>
        <v/>
      </c>
      <c r="M8" s="443" t="s">
        <v>470</v>
      </c>
      <c r="N8" s="444"/>
      <c r="O8" s="138" t="str">
        <f>IF(O28="","",ROUND(O28/L28*100,0))</f>
        <v/>
      </c>
      <c r="P8" s="443" t="s">
        <v>470</v>
      </c>
      <c r="Q8" s="444"/>
      <c r="R8" s="138" t="str">
        <f>IF(R28="","",ROUND(R28/O28*100,0))</f>
        <v/>
      </c>
      <c r="S8" s="445" t="s">
        <v>470</v>
      </c>
      <c r="T8" s="444"/>
      <c r="U8" s="139" t="str">
        <f>IF(O8="","",IF(O8=100,"",100-O8))</f>
        <v/>
      </c>
    </row>
    <row r="9" spans="1:22" s="7" customFormat="1" ht="18" customHeight="1" thickBot="1">
      <c r="A9" s="395"/>
      <c r="B9" s="400"/>
      <c r="C9" s="401"/>
      <c r="D9" s="395"/>
      <c r="E9" s="406"/>
      <c r="F9" s="401"/>
      <c r="G9" s="296" t="s">
        <v>39</v>
      </c>
      <c r="H9" s="297" t="s">
        <v>40</v>
      </c>
      <c r="I9" s="297" t="s">
        <v>41</v>
      </c>
      <c r="J9" s="297" t="s">
        <v>39</v>
      </c>
      <c r="K9" s="297" t="s">
        <v>40</v>
      </c>
      <c r="L9" s="298" t="s">
        <v>41</v>
      </c>
      <c r="M9" s="234" t="s">
        <v>39</v>
      </c>
      <c r="N9" s="235" t="s">
        <v>40</v>
      </c>
      <c r="O9" s="235" t="s">
        <v>41</v>
      </c>
      <c r="P9" s="234" t="s">
        <v>39</v>
      </c>
      <c r="Q9" s="235" t="s">
        <v>40</v>
      </c>
      <c r="R9" s="235" t="s">
        <v>41</v>
      </c>
      <c r="S9" s="235" t="s">
        <v>39</v>
      </c>
      <c r="T9" s="235" t="s">
        <v>40</v>
      </c>
      <c r="U9" s="236" t="s">
        <v>41</v>
      </c>
    </row>
    <row r="10" spans="1:22" s="7" customFormat="1" ht="18" customHeight="1">
      <c r="A10" s="410" t="s">
        <v>42</v>
      </c>
      <c r="B10" s="412" t="s">
        <v>44</v>
      </c>
      <c r="C10" s="8"/>
      <c r="D10" s="9" t="s">
        <v>21</v>
      </c>
      <c r="E10" s="300" t="s">
        <v>23</v>
      </c>
      <c r="F10" s="11" t="s">
        <v>25</v>
      </c>
      <c r="G10" s="299" t="s">
        <v>26</v>
      </c>
      <c r="H10" s="300" t="s">
        <v>23</v>
      </c>
      <c r="I10" s="300" t="s">
        <v>27</v>
      </c>
      <c r="J10" s="300" t="s">
        <v>21</v>
      </c>
      <c r="K10" s="300" t="s">
        <v>23</v>
      </c>
      <c r="L10" s="301" t="s">
        <v>27</v>
      </c>
      <c r="M10" s="9" t="s">
        <v>26</v>
      </c>
      <c r="N10" s="10" t="s">
        <v>23</v>
      </c>
      <c r="O10" s="10" t="s">
        <v>27</v>
      </c>
      <c r="P10" s="9" t="s">
        <v>26</v>
      </c>
      <c r="Q10" s="10" t="s">
        <v>23</v>
      </c>
      <c r="R10" s="10" t="s">
        <v>27</v>
      </c>
      <c r="S10" s="10" t="s">
        <v>21</v>
      </c>
      <c r="T10" s="10" t="s">
        <v>23</v>
      </c>
      <c r="U10" s="11" t="s">
        <v>27</v>
      </c>
    </row>
    <row r="11" spans="1:22" s="7" customFormat="1" ht="18" customHeight="1">
      <c r="A11" s="411"/>
      <c r="B11" s="413"/>
      <c r="C11" s="232" t="s">
        <v>471</v>
      </c>
      <c r="D11" s="133"/>
      <c r="E11" s="303" t="str">
        <f>IF(D11="","",F11/D11)</f>
        <v/>
      </c>
      <c r="F11" s="135"/>
      <c r="G11" s="302"/>
      <c r="H11" s="303" t="str">
        <f>IF(G11="","",I11/G11)</f>
        <v/>
      </c>
      <c r="I11" s="304"/>
      <c r="J11" s="513"/>
      <c r="K11" s="513" t="str">
        <f>IF(J11="","",L11/J11)</f>
        <v/>
      </c>
      <c r="L11" s="516"/>
      <c r="M11" s="133"/>
      <c r="N11" s="134" t="str">
        <f>IF(M11="","",O11/M11)</f>
        <v/>
      </c>
      <c r="O11" s="136"/>
      <c r="P11" s="133"/>
      <c r="Q11" s="134" t="str">
        <f>IF(P11="","",R11/P11)</f>
        <v/>
      </c>
      <c r="R11" s="136"/>
      <c r="S11" s="134"/>
      <c r="T11" s="134" t="str">
        <f>IF(S11="","",U11/S11)</f>
        <v/>
      </c>
      <c r="U11" s="137"/>
    </row>
    <row r="12" spans="1:22" s="7" customFormat="1" ht="18" customHeight="1">
      <c r="A12" s="411"/>
      <c r="B12" s="413"/>
      <c r="C12" s="231" t="s">
        <v>396</v>
      </c>
      <c r="D12" s="133"/>
      <c r="E12" s="303" t="str">
        <f>IF(D12="","",F12/D12)</f>
        <v/>
      </c>
      <c r="F12" s="135"/>
      <c r="G12" s="302"/>
      <c r="H12" s="303" t="str">
        <f>IF(G12="","",I12/G12)</f>
        <v/>
      </c>
      <c r="I12" s="304"/>
      <c r="J12" s="514"/>
      <c r="K12" s="514"/>
      <c r="L12" s="517"/>
      <c r="M12" s="133"/>
      <c r="N12" s="134" t="str">
        <f>IF(M12="","",O12/M12)</f>
        <v/>
      </c>
      <c r="O12" s="136"/>
      <c r="P12" s="133"/>
      <c r="Q12" s="134" t="str">
        <f>IF(P12="","",R12/P12)</f>
        <v/>
      </c>
      <c r="R12" s="136"/>
      <c r="S12" s="134"/>
      <c r="T12" s="134" t="str">
        <f t="shared" ref="T12:T47" si="0">IF(S12="","",U12/S12)</f>
        <v/>
      </c>
      <c r="U12" s="137"/>
    </row>
    <row r="13" spans="1:22" s="7" customFormat="1" ht="18" customHeight="1">
      <c r="A13" s="411"/>
      <c r="B13" s="413"/>
      <c r="C13" s="342" t="s">
        <v>397</v>
      </c>
      <c r="D13" s="211">
        <v>15</v>
      </c>
      <c r="E13" s="335">
        <f>IF(D13="","",F13/D13)</f>
        <v>241666.66666666666</v>
      </c>
      <c r="F13" s="343">
        <v>3625000</v>
      </c>
      <c r="G13" s="344"/>
      <c r="H13" s="307" t="str">
        <f>IF(G13="","",I13/G13)</f>
        <v/>
      </c>
      <c r="I13" s="345"/>
      <c r="J13" s="514"/>
      <c r="K13" s="514"/>
      <c r="L13" s="517"/>
      <c r="M13" s="165"/>
      <c r="N13" s="163" t="str">
        <f>IF(M13="","",O13/M13)</f>
        <v/>
      </c>
      <c r="O13" s="166"/>
      <c r="P13" s="165"/>
      <c r="Q13" s="163" t="str">
        <f>IF(P13="","",R13/P13)</f>
        <v/>
      </c>
      <c r="R13" s="166"/>
      <c r="S13" s="166"/>
      <c r="T13" s="163" t="str">
        <f t="shared" si="0"/>
        <v/>
      </c>
      <c r="U13" s="164"/>
    </row>
    <row r="14" spans="1:22" s="7" customFormat="1" ht="18" customHeight="1">
      <c r="A14" s="411"/>
      <c r="B14" s="413"/>
      <c r="C14" s="232" t="s">
        <v>49</v>
      </c>
      <c r="D14" s="167"/>
      <c r="E14" s="307" t="str">
        <f t="shared" ref="E14:E47" si="1">IF(D14="","",F14/D14)</f>
        <v/>
      </c>
      <c r="F14" s="168"/>
      <c r="G14" s="310"/>
      <c r="H14" s="307" t="str">
        <f>IF(G14="","",I14/G14)</f>
        <v/>
      </c>
      <c r="I14" s="311"/>
      <c r="J14" s="514"/>
      <c r="K14" s="514"/>
      <c r="L14" s="517"/>
      <c r="M14" s="167"/>
      <c r="N14" s="163" t="str">
        <f>IF(M14="","",O14/M14)</f>
        <v/>
      </c>
      <c r="O14" s="169"/>
      <c r="P14" s="167"/>
      <c r="Q14" s="163" t="str">
        <f>IF(P14="","",R14/P14)</f>
        <v/>
      </c>
      <c r="R14" s="169"/>
      <c r="S14" s="163"/>
      <c r="T14" s="163" t="str">
        <f t="shared" si="0"/>
        <v/>
      </c>
      <c r="U14" s="168"/>
    </row>
    <row r="15" spans="1:22" s="7" customFormat="1" ht="18" customHeight="1">
      <c r="A15" s="411"/>
      <c r="B15" s="413"/>
      <c r="C15" s="231"/>
      <c r="D15" s="212"/>
      <c r="E15" s="336" t="str">
        <f t="shared" si="1"/>
        <v/>
      </c>
      <c r="F15" s="166"/>
      <c r="G15" s="312"/>
      <c r="H15" s="313" t="str">
        <f t="shared" ref="H15:H47" si="2">IF(G15="","",I15/G15)</f>
        <v/>
      </c>
      <c r="I15" s="311"/>
      <c r="J15" s="514"/>
      <c r="K15" s="514"/>
      <c r="L15" s="517"/>
      <c r="M15" s="165"/>
      <c r="N15" s="163" t="str">
        <f t="shared" ref="N15:N47" si="3">IF(M15="","",O15/M15)</f>
        <v/>
      </c>
      <c r="O15" s="170"/>
      <c r="P15" s="165"/>
      <c r="Q15" s="163" t="str">
        <f t="shared" ref="Q15:Q47" si="4">IF(P15="","",R15/P15)</f>
        <v/>
      </c>
      <c r="R15" s="170"/>
      <c r="S15" s="166"/>
      <c r="T15" s="163" t="str">
        <f t="shared" si="0"/>
        <v/>
      </c>
      <c r="U15" s="164"/>
    </row>
    <row r="16" spans="1:22" s="7" customFormat="1" ht="18" customHeight="1">
      <c r="A16" s="411"/>
      <c r="B16" s="413"/>
      <c r="C16" s="231"/>
      <c r="D16" s="212"/>
      <c r="E16" s="313" t="str">
        <f t="shared" si="1"/>
        <v/>
      </c>
      <c r="F16" s="164"/>
      <c r="G16" s="312"/>
      <c r="H16" s="313" t="str">
        <f t="shared" si="2"/>
        <v/>
      </c>
      <c r="I16" s="311"/>
      <c r="J16" s="514"/>
      <c r="K16" s="514"/>
      <c r="L16" s="517"/>
      <c r="M16" s="165"/>
      <c r="N16" s="163" t="str">
        <f t="shared" si="3"/>
        <v/>
      </c>
      <c r="O16" s="170"/>
      <c r="P16" s="165"/>
      <c r="Q16" s="163" t="str">
        <f t="shared" si="4"/>
        <v/>
      </c>
      <c r="R16" s="170"/>
      <c r="S16" s="166"/>
      <c r="T16" s="163" t="str">
        <f t="shared" si="0"/>
        <v/>
      </c>
      <c r="U16" s="164"/>
    </row>
    <row r="17" spans="1:24" s="7" customFormat="1" ht="18" customHeight="1">
      <c r="A17" s="411"/>
      <c r="B17" s="413"/>
      <c r="C17" s="231"/>
      <c r="D17" s="213"/>
      <c r="E17" s="313" t="str">
        <f t="shared" si="1"/>
        <v/>
      </c>
      <c r="F17" s="164"/>
      <c r="G17" s="312"/>
      <c r="H17" s="313" t="str">
        <f t="shared" si="2"/>
        <v/>
      </c>
      <c r="I17" s="311"/>
      <c r="J17" s="514"/>
      <c r="K17" s="514"/>
      <c r="L17" s="517"/>
      <c r="M17" s="165"/>
      <c r="N17" s="163" t="str">
        <f t="shared" si="3"/>
        <v/>
      </c>
      <c r="O17" s="170"/>
      <c r="P17" s="165"/>
      <c r="Q17" s="163" t="str">
        <f t="shared" si="4"/>
        <v/>
      </c>
      <c r="R17" s="170"/>
      <c r="S17" s="170"/>
      <c r="T17" s="169" t="str">
        <f t="shared" si="0"/>
        <v/>
      </c>
      <c r="U17" s="164"/>
    </row>
    <row r="18" spans="1:24" s="7" customFormat="1" ht="18" customHeight="1">
      <c r="A18" s="411"/>
      <c r="B18" s="413"/>
      <c r="C18" s="232" t="s">
        <v>472</v>
      </c>
      <c r="D18" s="167"/>
      <c r="E18" s="307" t="str">
        <f t="shared" si="1"/>
        <v/>
      </c>
      <c r="F18" s="168"/>
      <c r="G18" s="310"/>
      <c r="H18" s="311" t="str">
        <f t="shared" si="2"/>
        <v/>
      </c>
      <c r="I18" s="311"/>
      <c r="J18" s="514"/>
      <c r="K18" s="514"/>
      <c r="L18" s="517"/>
      <c r="M18" s="167"/>
      <c r="N18" s="169" t="str">
        <f t="shared" si="3"/>
        <v/>
      </c>
      <c r="O18" s="169"/>
      <c r="P18" s="167"/>
      <c r="Q18" s="169" t="str">
        <f t="shared" si="4"/>
        <v/>
      </c>
      <c r="R18" s="169"/>
      <c r="S18" s="169"/>
      <c r="T18" s="169" t="str">
        <f t="shared" si="0"/>
        <v/>
      </c>
      <c r="U18" s="168"/>
    </row>
    <row r="19" spans="1:24" s="7" customFormat="1" ht="18" customHeight="1">
      <c r="A19" s="411"/>
      <c r="B19" s="413"/>
      <c r="C19" s="232" t="str">
        <f>C12</f>
        <v>&lt;改修工事&gt;</v>
      </c>
      <c r="D19" s="167"/>
      <c r="E19" s="307" t="str">
        <f t="shared" si="1"/>
        <v/>
      </c>
      <c r="F19" s="168"/>
      <c r="G19" s="315"/>
      <c r="H19" s="311" t="str">
        <f t="shared" si="2"/>
        <v/>
      </c>
      <c r="I19" s="311"/>
      <c r="J19" s="514"/>
      <c r="K19" s="514"/>
      <c r="L19" s="517"/>
      <c r="M19" s="171"/>
      <c r="N19" s="169" t="str">
        <f t="shared" si="3"/>
        <v/>
      </c>
      <c r="O19" s="169"/>
      <c r="P19" s="171"/>
      <c r="Q19" s="169" t="str">
        <f t="shared" si="4"/>
        <v/>
      </c>
      <c r="R19" s="169"/>
      <c r="S19" s="169"/>
      <c r="T19" s="169" t="str">
        <f t="shared" si="0"/>
        <v/>
      </c>
      <c r="U19" s="168"/>
    </row>
    <row r="20" spans="1:24" s="7" customFormat="1" ht="18" customHeight="1">
      <c r="A20" s="411"/>
      <c r="B20" s="413"/>
      <c r="C20" s="232" t="str">
        <f>IF(C13="","",C13)</f>
        <v>　（改築）</v>
      </c>
      <c r="D20" s="167"/>
      <c r="E20" s="307" t="str">
        <f t="shared" si="1"/>
        <v/>
      </c>
      <c r="F20" s="168"/>
      <c r="G20" s="315"/>
      <c r="H20" s="311" t="str">
        <f t="shared" si="2"/>
        <v/>
      </c>
      <c r="I20" s="311"/>
      <c r="J20" s="514"/>
      <c r="K20" s="514"/>
      <c r="L20" s="517"/>
      <c r="M20" s="171"/>
      <c r="N20" s="169" t="str">
        <f t="shared" si="3"/>
        <v/>
      </c>
      <c r="O20" s="169"/>
      <c r="P20" s="171"/>
      <c r="Q20" s="169" t="str">
        <f t="shared" si="4"/>
        <v/>
      </c>
      <c r="R20" s="169"/>
      <c r="S20" s="169"/>
      <c r="T20" s="169" t="str">
        <f t="shared" si="0"/>
        <v/>
      </c>
      <c r="U20" s="168"/>
    </row>
    <row r="21" spans="1:24" s="7" customFormat="1" ht="18" customHeight="1">
      <c r="A21" s="411"/>
      <c r="B21" s="413"/>
      <c r="C21" s="232" t="s">
        <v>49</v>
      </c>
      <c r="D21" s="167"/>
      <c r="E21" s="307" t="str">
        <f t="shared" si="1"/>
        <v/>
      </c>
      <c r="F21" s="168"/>
      <c r="G21" s="315"/>
      <c r="H21" s="311" t="str">
        <f t="shared" si="2"/>
        <v/>
      </c>
      <c r="I21" s="311"/>
      <c r="J21" s="514"/>
      <c r="K21" s="514"/>
      <c r="L21" s="517"/>
      <c r="M21" s="171"/>
      <c r="N21" s="169" t="str">
        <f t="shared" si="3"/>
        <v/>
      </c>
      <c r="O21" s="169"/>
      <c r="P21" s="171"/>
      <c r="Q21" s="169" t="str">
        <f t="shared" si="4"/>
        <v/>
      </c>
      <c r="R21" s="169"/>
      <c r="S21" s="169"/>
      <c r="T21" s="169" t="str">
        <f t="shared" si="0"/>
        <v/>
      </c>
      <c r="U21" s="168"/>
    </row>
    <row r="22" spans="1:24" s="7" customFormat="1" ht="18" customHeight="1">
      <c r="A22" s="411"/>
      <c r="B22" s="413"/>
      <c r="C22" s="231"/>
      <c r="D22" s="165"/>
      <c r="E22" s="307" t="str">
        <f t="shared" si="1"/>
        <v/>
      </c>
      <c r="F22" s="164"/>
      <c r="G22" s="315"/>
      <c r="H22" s="311" t="str">
        <f t="shared" si="2"/>
        <v/>
      </c>
      <c r="I22" s="311"/>
      <c r="J22" s="514"/>
      <c r="K22" s="514"/>
      <c r="L22" s="517"/>
      <c r="M22" s="172"/>
      <c r="N22" s="169" t="str">
        <f t="shared" si="3"/>
        <v/>
      </c>
      <c r="O22" s="170"/>
      <c r="P22" s="172"/>
      <c r="Q22" s="169" t="str">
        <f t="shared" si="4"/>
        <v/>
      </c>
      <c r="R22" s="170"/>
      <c r="S22" s="170"/>
      <c r="T22" s="169" t="str">
        <f t="shared" si="0"/>
        <v/>
      </c>
      <c r="U22" s="164"/>
    </row>
    <row r="23" spans="1:24" s="7" customFormat="1" ht="18" customHeight="1">
      <c r="A23" s="411"/>
      <c r="B23" s="413"/>
      <c r="C23" s="231"/>
      <c r="D23" s="165"/>
      <c r="E23" s="307" t="str">
        <f t="shared" si="1"/>
        <v/>
      </c>
      <c r="F23" s="164"/>
      <c r="G23" s="315"/>
      <c r="H23" s="311" t="str">
        <f t="shared" si="2"/>
        <v/>
      </c>
      <c r="I23" s="311"/>
      <c r="J23" s="514"/>
      <c r="K23" s="514"/>
      <c r="L23" s="517"/>
      <c r="M23" s="172"/>
      <c r="N23" s="169" t="str">
        <f t="shared" si="3"/>
        <v/>
      </c>
      <c r="O23" s="170"/>
      <c r="P23" s="172"/>
      <c r="Q23" s="169" t="str">
        <f t="shared" si="4"/>
        <v/>
      </c>
      <c r="R23" s="170"/>
      <c r="S23" s="170"/>
      <c r="T23" s="169" t="str">
        <f t="shared" si="0"/>
        <v/>
      </c>
      <c r="U23" s="164"/>
    </row>
    <row r="24" spans="1:24" s="7" customFormat="1" ht="18" customHeight="1">
      <c r="A24" s="411"/>
      <c r="B24" s="413"/>
      <c r="C24" s="231"/>
      <c r="D24" s="165"/>
      <c r="E24" s="307" t="str">
        <f t="shared" si="1"/>
        <v/>
      </c>
      <c r="F24" s="173"/>
      <c r="G24" s="315"/>
      <c r="H24" s="311" t="str">
        <f t="shared" si="2"/>
        <v/>
      </c>
      <c r="I24" s="311"/>
      <c r="J24" s="514"/>
      <c r="K24" s="514"/>
      <c r="L24" s="517"/>
      <c r="M24" s="172"/>
      <c r="N24" s="169" t="str">
        <f t="shared" si="3"/>
        <v/>
      </c>
      <c r="O24" s="170"/>
      <c r="P24" s="172"/>
      <c r="Q24" s="169" t="str">
        <f t="shared" si="4"/>
        <v/>
      </c>
      <c r="R24" s="170"/>
      <c r="S24" s="170"/>
      <c r="T24" s="169" t="str">
        <f t="shared" si="0"/>
        <v/>
      </c>
      <c r="U24" s="164"/>
    </row>
    <row r="25" spans="1:24" s="7" customFormat="1" ht="18" customHeight="1">
      <c r="A25" s="411"/>
      <c r="B25" s="413"/>
      <c r="C25" s="231"/>
      <c r="D25" s="165"/>
      <c r="E25" s="307" t="str">
        <f t="shared" si="1"/>
        <v/>
      </c>
      <c r="F25" s="173"/>
      <c r="G25" s="315"/>
      <c r="H25" s="311" t="str">
        <f t="shared" si="2"/>
        <v/>
      </c>
      <c r="I25" s="311"/>
      <c r="J25" s="514"/>
      <c r="K25" s="514"/>
      <c r="L25" s="517"/>
      <c r="M25" s="172"/>
      <c r="N25" s="169" t="str">
        <f t="shared" si="3"/>
        <v/>
      </c>
      <c r="O25" s="170"/>
      <c r="P25" s="172"/>
      <c r="Q25" s="169" t="str">
        <f t="shared" si="4"/>
        <v/>
      </c>
      <c r="R25" s="170"/>
      <c r="S25" s="170"/>
      <c r="T25" s="169" t="str">
        <f t="shared" si="0"/>
        <v/>
      </c>
      <c r="U25" s="164"/>
    </row>
    <row r="26" spans="1:24" s="7" customFormat="1" ht="18" customHeight="1">
      <c r="A26" s="411"/>
      <c r="B26" s="413"/>
      <c r="C26" s="231"/>
      <c r="D26" s="165"/>
      <c r="E26" s="307" t="str">
        <f t="shared" si="1"/>
        <v/>
      </c>
      <c r="F26" s="173"/>
      <c r="G26" s="315"/>
      <c r="H26" s="311" t="str">
        <f t="shared" si="2"/>
        <v/>
      </c>
      <c r="I26" s="311"/>
      <c r="J26" s="514"/>
      <c r="K26" s="514"/>
      <c r="L26" s="517"/>
      <c r="M26" s="172"/>
      <c r="N26" s="169" t="str">
        <f t="shared" si="3"/>
        <v/>
      </c>
      <c r="O26" s="170"/>
      <c r="P26" s="172"/>
      <c r="Q26" s="169" t="str">
        <f t="shared" si="4"/>
        <v/>
      </c>
      <c r="R26" s="170"/>
      <c r="S26" s="170"/>
      <c r="T26" s="169" t="str">
        <f t="shared" si="0"/>
        <v/>
      </c>
      <c r="U26" s="164"/>
    </row>
    <row r="27" spans="1:24" s="7" customFormat="1" ht="18" customHeight="1">
      <c r="A27" s="411"/>
      <c r="B27" s="413"/>
      <c r="C27" s="231"/>
      <c r="D27" s="165"/>
      <c r="E27" s="311" t="str">
        <f t="shared" si="1"/>
        <v/>
      </c>
      <c r="F27" s="173"/>
      <c r="G27" s="315"/>
      <c r="H27" s="311" t="str">
        <f t="shared" si="2"/>
        <v/>
      </c>
      <c r="I27" s="311"/>
      <c r="J27" s="515"/>
      <c r="K27" s="515"/>
      <c r="L27" s="518"/>
      <c r="M27" s="172"/>
      <c r="N27" s="169" t="str">
        <f t="shared" si="3"/>
        <v/>
      </c>
      <c r="O27" s="170"/>
      <c r="P27" s="172"/>
      <c r="Q27" s="169" t="str">
        <f t="shared" si="4"/>
        <v/>
      </c>
      <c r="R27" s="170"/>
      <c r="S27" s="170"/>
      <c r="T27" s="169" t="str">
        <f t="shared" si="0"/>
        <v/>
      </c>
      <c r="U27" s="164"/>
    </row>
    <row r="28" spans="1:24" s="7" customFormat="1" ht="18" customHeight="1">
      <c r="A28" s="411"/>
      <c r="B28" s="413"/>
      <c r="C28" s="230" t="s">
        <v>53</v>
      </c>
      <c r="D28" s="346">
        <f>SUM(D13,D15,D16,D17,D22,D23,D24,D25,D26,D27)</f>
        <v>15</v>
      </c>
      <c r="E28" s="317">
        <f t="shared" si="1"/>
        <v>241666.66666666666</v>
      </c>
      <c r="F28" s="175">
        <f>IF(SUM(F12:F27)=0,"",SUM(F12:F27))</f>
        <v>3625000</v>
      </c>
      <c r="G28" s="316"/>
      <c r="H28" s="317" t="str">
        <f t="shared" si="2"/>
        <v/>
      </c>
      <c r="I28" s="317" t="str">
        <f>IF(SUM(I12:I27)=0,"",SUM(I12:I27))</f>
        <v/>
      </c>
      <c r="J28" s="347"/>
      <c r="K28" s="347" t="str">
        <f t="shared" ref="K28:K47" si="5">IF(J28="","",L28/J28)</f>
        <v/>
      </c>
      <c r="L28" s="348" t="str">
        <f>IF(SUM(L12:L27)=0,"",SUM(L12:L27))</f>
        <v/>
      </c>
      <c r="M28" s="176"/>
      <c r="N28" s="174" t="str">
        <f t="shared" si="3"/>
        <v/>
      </c>
      <c r="O28" s="174" t="str">
        <f>IF(SUM(O12:O27)=0,"",SUM(O12:O27))</f>
        <v/>
      </c>
      <c r="P28" s="176"/>
      <c r="Q28" s="174" t="str">
        <f t="shared" si="4"/>
        <v/>
      </c>
      <c r="R28" s="174" t="str">
        <f>IF(SUM(R12:R27)=0,"",SUM(R12:R27))</f>
        <v/>
      </c>
      <c r="S28" s="177"/>
      <c r="T28" s="174" t="str">
        <f t="shared" si="0"/>
        <v/>
      </c>
      <c r="U28" s="175" t="str">
        <f>IF(SUM(U12:U27)=0,"",SUM(U12:U27))</f>
        <v/>
      </c>
    </row>
    <row r="29" spans="1:24" s="7" customFormat="1" ht="18" customHeight="1">
      <c r="A29" s="411"/>
      <c r="B29" s="413" t="s">
        <v>45</v>
      </c>
      <c r="C29" s="142" t="s">
        <v>473</v>
      </c>
      <c r="D29" s="349">
        <v>80</v>
      </c>
      <c r="E29" s="320">
        <f t="shared" si="1"/>
        <v>1000</v>
      </c>
      <c r="F29" s="350">
        <v>80000</v>
      </c>
      <c r="G29" s="319"/>
      <c r="H29" s="320" t="str">
        <f t="shared" si="2"/>
        <v/>
      </c>
      <c r="I29" s="320"/>
      <c r="J29" s="507"/>
      <c r="K29" s="507"/>
      <c r="L29" s="510"/>
      <c r="M29" s="178"/>
      <c r="N29" s="179" t="str">
        <f t="shared" si="3"/>
        <v/>
      </c>
      <c r="O29" s="181"/>
      <c r="P29" s="178"/>
      <c r="Q29" s="179" t="str">
        <f t="shared" si="4"/>
        <v/>
      </c>
      <c r="R29" s="181"/>
      <c r="S29" s="181"/>
      <c r="T29" s="179" t="str">
        <f t="shared" si="0"/>
        <v/>
      </c>
      <c r="U29" s="180"/>
    </row>
    <row r="30" spans="1:24" s="7" customFormat="1" ht="18" customHeight="1">
      <c r="A30" s="411"/>
      <c r="B30" s="413"/>
      <c r="C30" s="143"/>
      <c r="D30" s="182"/>
      <c r="E30" s="323" t="str">
        <f t="shared" si="1"/>
        <v/>
      </c>
      <c r="F30" s="184"/>
      <c r="G30" s="322"/>
      <c r="H30" s="323" t="str">
        <f t="shared" si="2"/>
        <v/>
      </c>
      <c r="I30" s="323"/>
      <c r="J30" s="508"/>
      <c r="K30" s="508"/>
      <c r="L30" s="511"/>
      <c r="M30" s="182"/>
      <c r="N30" s="183" t="str">
        <f t="shared" si="3"/>
        <v/>
      </c>
      <c r="O30" s="185"/>
      <c r="P30" s="182"/>
      <c r="Q30" s="183" t="str">
        <f t="shared" si="4"/>
        <v/>
      </c>
      <c r="R30" s="185"/>
      <c r="S30" s="185"/>
      <c r="T30" s="183" t="str">
        <f t="shared" si="0"/>
        <v/>
      </c>
      <c r="U30" s="184"/>
    </row>
    <row r="31" spans="1:24" s="7" customFormat="1" ht="18" customHeight="1">
      <c r="A31" s="411"/>
      <c r="B31" s="413"/>
      <c r="C31" s="143"/>
      <c r="D31" s="182"/>
      <c r="E31" s="323" t="str">
        <f t="shared" si="1"/>
        <v/>
      </c>
      <c r="F31" s="184"/>
      <c r="G31" s="322"/>
      <c r="H31" s="323" t="str">
        <f t="shared" si="2"/>
        <v/>
      </c>
      <c r="I31" s="323"/>
      <c r="J31" s="508"/>
      <c r="K31" s="508"/>
      <c r="L31" s="511"/>
      <c r="M31" s="182"/>
      <c r="N31" s="183" t="str">
        <f t="shared" si="3"/>
        <v/>
      </c>
      <c r="O31" s="185"/>
      <c r="P31" s="182"/>
      <c r="Q31" s="183" t="str">
        <f t="shared" si="4"/>
        <v/>
      </c>
      <c r="R31" s="185"/>
      <c r="S31" s="185"/>
      <c r="T31" s="183" t="str">
        <f t="shared" si="0"/>
        <v/>
      </c>
      <c r="U31" s="184"/>
    </row>
    <row r="32" spans="1:24" s="7" customFormat="1" ht="18" customHeight="1">
      <c r="A32" s="411"/>
      <c r="B32" s="413"/>
      <c r="C32" s="143"/>
      <c r="D32" s="182"/>
      <c r="E32" s="323" t="str">
        <f t="shared" si="1"/>
        <v/>
      </c>
      <c r="F32" s="184"/>
      <c r="G32" s="322"/>
      <c r="H32" s="323" t="str">
        <f t="shared" si="2"/>
        <v/>
      </c>
      <c r="I32" s="323"/>
      <c r="J32" s="508"/>
      <c r="K32" s="508"/>
      <c r="L32" s="511"/>
      <c r="M32" s="182"/>
      <c r="N32" s="183" t="str">
        <f t="shared" si="3"/>
        <v/>
      </c>
      <c r="O32" s="185"/>
      <c r="P32" s="182"/>
      <c r="Q32" s="183" t="str">
        <f t="shared" si="4"/>
        <v/>
      </c>
      <c r="R32" s="185"/>
      <c r="S32" s="185"/>
      <c r="T32" s="183" t="str">
        <f t="shared" si="0"/>
        <v/>
      </c>
      <c r="U32" s="184"/>
      <c r="V32" s="414" t="s">
        <v>82</v>
      </c>
      <c r="W32" s="415"/>
      <c r="X32" s="415"/>
    </row>
    <row r="33" spans="1:24" s="7" customFormat="1" ht="18" customHeight="1">
      <c r="A33" s="411"/>
      <c r="B33" s="413"/>
      <c r="C33" s="144"/>
      <c r="D33" s="186"/>
      <c r="E33" s="326" t="str">
        <f t="shared" si="1"/>
        <v/>
      </c>
      <c r="F33" s="188"/>
      <c r="G33" s="325"/>
      <c r="H33" s="326" t="str">
        <f t="shared" si="2"/>
        <v/>
      </c>
      <c r="I33" s="326"/>
      <c r="J33" s="509"/>
      <c r="K33" s="509"/>
      <c r="L33" s="512"/>
      <c r="M33" s="186"/>
      <c r="N33" s="187" t="str">
        <f t="shared" si="3"/>
        <v/>
      </c>
      <c r="O33" s="189"/>
      <c r="P33" s="186"/>
      <c r="Q33" s="187" t="str">
        <f t="shared" si="4"/>
        <v/>
      </c>
      <c r="R33" s="189"/>
      <c r="S33" s="189"/>
      <c r="T33" s="187" t="str">
        <f t="shared" si="0"/>
        <v/>
      </c>
      <c r="U33" s="188"/>
      <c r="V33" s="414"/>
      <c r="W33" s="415"/>
      <c r="X33" s="415"/>
    </row>
    <row r="34" spans="1:24" s="7" customFormat="1" ht="18" customHeight="1">
      <c r="A34" s="411"/>
      <c r="B34" s="413"/>
      <c r="C34" s="233" t="s">
        <v>53</v>
      </c>
      <c r="D34" s="351">
        <f>SUM(D29,D30,D31,D32,D33)</f>
        <v>80</v>
      </c>
      <c r="E34" s="317">
        <f t="shared" si="1"/>
        <v>1000</v>
      </c>
      <c r="F34" s="175">
        <f>IF(SUM(F29:F33)=0,"",(SUM(F29:F33)))</f>
        <v>80000</v>
      </c>
      <c r="G34" s="316"/>
      <c r="H34" s="317" t="str">
        <f t="shared" si="2"/>
        <v/>
      </c>
      <c r="I34" s="317" t="str">
        <f>IF(SUM(I29:I33)=0,"",(SUM(I29:I33)))</f>
        <v/>
      </c>
      <c r="J34" s="347"/>
      <c r="K34" s="347" t="str">
        <f t="shared" si="5"/>
        <v/>
      </c>
      <c r="L34" s="348" t="str">
        <f>IF(SUM(L29:L33)=0,"",(SUM(L29:L33)))</f>
        <v/>
      </c>
      <c r="M34" s="176"/>
      <c r="N34" s="174" t="str">
        <f t="shared" si="3"/>
        <v/>
      </c>
      <c r="O34" s="174" t="str">
        <f>IF(SUM(O29:O33)=0,"",(SUM(O29:O33)))</f>
        <v/>
      </c>
      <c r="P34" s="176"/>
      <c r="Q34" s="174" t="str">
        <f t="shared" si="4"/>
        <v/>
      </c>
      <c r="R34" s="174" t="str">
        <f>IF(SUM(R29:R33)=0,"",(SUM(R29:R33)))</f>
        <v/>
      </c>
      <c r="S34" s="177"/>
      <c r="T34" s="174" t="str">
        <f t="shared" si="0"/>
        <v/>
      </c>
      <c r="U34" s="175" t="str">
        <f>IF(SUM(U29:U33)=0,"",(SUM(U29:U33)))</f>
        <v/>
      </c>
    </row>
    <row r="35" spans="1:24" s="7" customFormat="1" ht="18" customHeight="1">
      <c r="A35" s="411"/>
      <c r="B35" s="398" t="s">
        <v>51</v>
      </c>
      <c r="C35" s="399"/>
      <c r="D35" s="351">
        <f>SUM(D34,D28)</f>
        <v>95</v>
      </c>
      <c r="E35" s="317">
        <f t="shared" si="1"/>
        <v>39000</v>
      </c>
      <c r="F35" s="175">
        <f>IF(F28="","",IF(F34="",F28,F28+F34))</f>
        <v>3705000</v>
      </c>
      <c r="G35" s="316"/>
      <c r="H35" s="317" t="str">
        <f t="shared" si="2"/>
        <v/>
      </c>
      <c r="I35" s="317" t="str">
        <f>IF(I28="","",IF(I34="",I28,I28+I34))</f>
        <v/>
      </c>
      <c r="J35" s="347"/>
      <c r="K35" s="347" t="str">
        <f t="shared" si="5"/>
        <v/>
      </c>
      <c r="L35" s="348" t="str">
        <f>IF(L28="","",IF(L34="",L28,L28+L34))</f>
        <v/>
      </c>
      <c r="M35" s="176"/>
      <c r="N35" s="174" t="str">
        <f t="shared" si="3"/>
        <v/>
      </c>
      <c r="O35" s="174" t="str">
        <f>IF(O28="","",IF(O34="",O28,O28+O34))</f>
        <v/>
      </c>
      <c r="P35" s="176"/>
      <c r="Q35" s="174" t="str">
        <f t="shared" si="4"/>
        <v/>
      </c>
      <c r="R35" s="174" t="str">
        <f>IF(R28="","",IF(R34="",R28,R28+R34))</f>
        <v/>
      </c>
      <c r="S35" s="177"/>
      <c r="T35" s="174" t="str">
        <f t="shared" si="0"/>
        <v/>
      </c>
      <c r="U35" s="175" t="str">
        <f>IF(U28="","",IF(U34="",U28,U28+U34))</f>
        <v/>
      </c>
    </row>
    <row r="36" spans="1:24" s="7" customFormat="1" ht="18" customHeight="1">
      <c r="A36" s="411" t="s">
        <v>43</v>
      </c>
      <c r="B36" s="419" t="str">
        <f>C12</f>
        <v>&lt;改修工事&gt;</v>
      </c>
      <c r="C36" s="420"/>
      <c r="D36" s="190"/>
      <c r="E36" s="320" t="str">
        <f t="shared" si="1"/>
        <v/>
      </c>
      <c r="F36" s="191"/>
      <c r="G36" s="319"/>
      <c r="H36" s="320" t="str">
        <f t="shared" si="2"/>
        <v/>
      </c>
      <c r="I36" s="320"/>
      <c r="J36" s="507"/>
      <c r="K36" s="507"/>
      <c r="L36" s="510"/>
      <c r="M36" s="190"/>
      <c r="N36" s="179" t="str">
        <f t="shared" si="3"/>
        <v/>
      </c>
      <c r="O36" s="179"/>
      <c r="P36" s="190"/>
      <c r="Q36" s="179" t="str">
        <f t="shared" si="4"/>
        <v/>
      </c>
      <c r="R36" s="179"/>
      <c r="S36" s="179"/>
      <c r="T36" s="179" t="str">
        <f t="shared" si="0"/>
        <v/>
      </c>
      <c r="U36" s="191"/>
    </row>
    <row r="37" spans="1:24" s="7" customFormat="1" ht="18" customHeight="1">
      <c r="A37" s="411"/>
      <c r="B37" s="419" t="str">
        <f>C20</f>
        <v>　（改築）</v>
      </c>
      <c r="C37" s="420"/>
      <c r="D37" s="192"/>
      <c r="E37" s="323" t="str">
        <f t="shared" si="1"/>
        <v/>
      </c>
      <c r="F37" s="193"/>
      <c r="G37" s="322"/>
      <c r="H37" s="323" t="str">
        <f t="shared" si="2"/>
        <v/>
      </c>
      <c r="I37" s="323"/>
      <c r="J37" s="508"/>
      <c r="K37" s="508"/>
      <c r="L37" s="511"/>
      <c r="M37" s="192"/>
      <c r="N37" s="183" t="str">
        <f t="shared" si="3"/>
        <v/>
      </c>
      <c r="O37" s="183"/>
      <c r="P37" s="192"/>
      <c r="Q37" s="183" t="str">
        <f t="shared" si="4"/>
        <v/>
      </c>
      <c r="R37" s="183"/>
      <c r="S37" s="183"/>
      <c r="T37" s="183" t="str">
        <f t="shared" si="0"/>
        <v/>
      </c>
      <c r="U37" s="193"/>
    </row>
    <row r="38" spans="1:24" s="7" customFormat="1" ht="18" customHeight="1">
      <c r="A38" s="411"/>
      <c r="B38" s="12" t="s">
        <v>48</v>
      </c>
      <c r="C38" s="231"/>
      <c r="D38" s="182"/>
      <c r="E38" s="323" t="str">
        <f t="shared" si="1"/>
        <v/>
      </c>
      <c r="F38" s="184"/>
      <c r="G38" s="322"/>
      <c r="H38" s="323" t="str">
        <f t="shared" si="2"/>
        <v/>
      </c>
      <c r="I38" s="323"/>
      <c r="J38" s="508"/>
      <c r="K38" s="508"/>
      <c r="L38" s="511"/>
      <c r="M38" s="182"/>
      <c r="N38" s="183" t="str">
        <f t="shared" si="3"/>
        <v/>
      </c>
      <c r="O38" s="185"/>
      <c r="P38" s="182"/>
      <c r="Q38" s="183" t="str">
        <f t="shared" si="4"/>
        <v/>
      </c>
      <c r="R38" s="185"/>
      <c r="S38" s="185"/>
      <c r="T38" s="183" t="str">
        <f t="shared" si="0"/>
        <v/>
      </c>
      <c r="U38" s="184"/>
    </row>
    <row r="39" spans="1:24" s="7" customFormat="1" ht="18" customHeight="1">
      <c r="A39" s="411"/>
      <c r="B39" s="12" t="s">
        <v>48</v>
      </c>
      <c r="C39" s="231"/>
      <c r="D39" s="182"/>
      <c r="E39" s="323" t="str">
        <f t="shared" si="1"/>
        <v/>
      </c>
      <c r="F39" s="184"/>
      <c r="G39" s="322"/>
      <c r="H39" s="323" t="str">
        <f t="shared" si="2"/>
        <v/>
      </c>
      <c r="I39" s="323"/>
      <c r="J39" s="508"/>
      <c r="K39" s="508"/>
      <c r="L39" s="511"/>
      <c r="M39" s="182"/>
      <c r="N39" s="183" t="str">
        <f t="shared" si="3"/>
        <v/>
      </c>
      <c r="O39" s="185"/>
      <c r="P39" s="182"/>
      <c r="Q39" s="183" t="str">
        <f t="shared" si="4"/>
        <v/>
      </c>
      <c r="R39" s="185"/>
      <c r="S39" s="185"/>
      <c r="T39" s="183" t="str">
        <f t="shared" si="0"/>
        <v/>
      </c>
      <c r="U39" s="184"/>
    </row>
    <row r="40" spans="1:24" s="7" customFormat="1" ht="18" customHeight="1">
      <c r="A40" s="411"/>
      <c r="B40" s="13" t="s">
        <v>47</v>
      </c>
      <c r="C40" s="231"/>
      <c r="D40" s="182"/>
      <c r="E40" s="323" t="str">
        <f t="shared" si="1"/>
        <v/>
      </c>
      <c r="F40" s="184"/>
      <c r="G40" s="322"/>
      <c r="H40" s="323" t="str">
        <f t="shared" si="2"/>
        <v/>
      </c>
      <c r="I40" s="323"/>
      <c r="J40" s="508"/>
      <c r="K40" s="508"/>
      <c r="L40" s="511"/>
      <c r="M40" s="182"/>
      <c r="N40" s="183" t="str">
        <f t="shared" si="3"/>
        <v/>
      </c>
      <c r="O40" s="185"/>
      <c r="P40" s="182"/>
      <c r="Q40" s="183" t="str">
        <f t="shared" si="4"/>
        <v/>
      </c>
      <c r="R40" s="185"/>
      <c r="S40" s="185"/>
      <c r="T40" s="183" t="str">
        <f t="shared" si="0"/>
        <v/>
      </c>
      <c r="U40" s="184"/>
    </row>
    <row r="41" spans="1:24" s="7" customFormat="1" ht="18" customHeight="1">
      <c r="A41" s="411"/>
      <c r="B41" s="419" t="s">
        <v>50</v>
      </c>
      <c r="C41" s="420"/>
      <c r="D41" s="192"/>
      <c r="E41" s="323" t="str">
        <f t="shared" si="1"/>
        <v/>
      </c>
      <c r="F41" s="193"/>
      <c r="G41" s="322"/>
      <c r="H41" s="323" t="str">
        <f t="shared" si="2"/>
        <v/>
      </c>
      <c r="I41" s="323"/>
      <c r="J41" s="508"/>
      <c r="K41" s="508"/>
      <c r="L41" s="511"/>
      <c r="M41" s="192"/>
      <c r="N41" s="183" t="str">
        <f t="shared" si="3"/>
        <v/>
      </c>
      <c r="O41" s="183"/>
      <c r="P41" s="192"/>
      <c r="Q41" s="183" t="str">
        <f t="shared" si="4"/>
        <v/>
      </c>
      <c r="R41" s="183"/>
      <c r="S41" s="183"/>
      <c r="T41" s="183" t="str">
        <f t="shared" si="0"/>
        <v/>
      </c>
      <c r="U41" s="193"/>
    </row>
    <row r="42" spans="1:24" s="7" customFormat="1" ht="18" customHeight="1">
      <c r="A42" s="411"/>
      <c r="B42" s="419" t="str">
        <f>C20</f>
        <v>　（改築）</v>
      </c>
      <c r="C42" s="420"/>
      <c r="D42" s="192"/>
      <c r="E42" s="323" t="str">
        <f t="shared" si="1"/>
        <v/>
      </c>
      <c r="F42" s="193"/>
      <c r="G42" s="322"/>
      <c r="H42" s="323" t="str">
        <f t="shared" si="2"/>
        <v/>
      </c>
      <c r="I42" s="323"/>
      <c r="J42" s="508"/>
      <c r="K42" s="508"/>
      <c r="L42" s="511"/>
      <c r="M42" s="192"/>
      <c r="N42" s="183" t="str">
        <f t="shared" si="3"/>
        <v/>
      </c>
      <c r="O42" s="183"/>
      <c r="P42" s="192"/>
      <c r="Q42" s="183" t="str">
        <f t="shared" si="4"/>
        <v/>
      </c>
      <c r="R42" s="183"/>
      <c r="S42" s="183"/>
      <c r="T42" s="183" t="str">
        <f t="shared" si="0"/>
        <v/>
      </c>
      <c r="U42" s="193"/>
    </row>
    <row r="43" spans="1:24" s="7" customFormat="1" ht="18" customHeight="1">
      <c r="A43" s="411"/>
      <c r="B43" s="13" t="s">
        <v>47</v>
      </c>
      <c r="C43" s="231"/>
      <c r="D43" s="182"/>
      <c r="E43" s="323" t="str">
        <f t="shared" si="1"/>
        <v/>
      </c>
      <c r="F43" s="184"/>
      <c r="G43" s="322"/>
      <c r="H43" s="323" t="str">
        <f t="shared" si="2"/>
        <v/>
      </c>
      <c r="I43" s="323"/>
      <c r="J43" s="508"/>
      <c r="K43" s="508"/>
      <c r="L43" s="511"/>
      <c r="M43" s="182"/>
      <c r="N43" s="183" t="str">
        <f t="shared" si="3"/>
        <v/>
      </c>
      <c r="O43" s="185"/>
      <c r="P43" s="182"/>
      <c r="Q43" s="183" t="str">
        <f t="shared" si="4"/>
        <v/>
      </c>
      <c r="R43" s="185"/>
      <c r="S43" s="185"/>
      <c r="T43" s="183" t="str">
        <f t="shared" si="0"/>
        <v/>
      </c>
      <c r="U43" s="184"/>
    </row>
    <row r="44" spans="1:24" s="7" customFormat="1" ht="18" customHeight="1">
      <c r="A44" s="411"/>
      <c r="B44" s="12" t="s">
        <v>47</v>
      </c>
      <c r="C44" s="231"/>
      <c r="D44" s="182"/>
      <c r="E44" s="323" t="str">
        <f t="shared" si="1"/>
        <v/>
      </c>
      <c r="F44" s="184"/>
      <c r="G44" s="322"/>
      <c r="H44" s="323" t="str">
        <f t="shared" si="2"/>
        <v/>
      </c>
      <c r="I44" s="323"/>
      <c r="J44" s="508"/>
      <c r="K44" s="508"/>
      <c r="L44" s="511"/>
      <c r="M44" s="182"/>
      <c r="N44" s="183" t="str">
        <f t="shared" si="3"/>
        <v/>
      </c>
      <c r="O44" s="185"/>
      <c r="P44" s="182"/>
      <c r="Q44" s="183" t="str">
        <f t="shared" si="4"/>
        <v/>
      </c>
      <c r="R44" s="185"/>
      <c r="S44" s="185"/>
      <c r="T44" s="183" t="str">
        <f t="shared" si="0"/>
        <v/>
      </c>
      <c r="U44" s="184"/>
    </row>
    <row r="45" spans="1:24" s="7" customFormat="1" ht="18" customHeight="1">
      <c r="A45" s="411"/>
      <c r="B45" s="14" t="s">
        <v>48</v>
      </c>
      <c r="C45" s="145"/>
      <c r="D45" s="186"/>
      <c r="E45" s="326" t="str">
        <f t="shared" si="1"/>
        <v/>
      </c>
      <c r="F45" s="188"/>
      <c r="G45" s="325"/>
      <c r="H45" s="326" t="str">
        <f t="shared" si="2"/>
        <v/>
      </c>
      <c r="I45" s="326"/>
      <c r="J45" s="509"/>
      <c r="K45" s="509"/>
      <c r="L45" s="512"/>
      <c r="M45" s="186"/>
      <c r="N45" s="187" t="str">
        <f t="shared" si="3"/>
        <v/>
      </c>
      <c r="O45" s="189"/>
      <c r="P45" s="186"/>
      <c r="Q45" s="187" t="str">
        <f t="shared" si="4"/>
        <v/>
      </c>
      <c r="R45" s="189"/>
      <c r="S45" s="189"/>
      <c r="T45" s="187" t="str">
        <f t="shared" si="0"/>
        <v/>
      </c>
      <c r="U45" s="188"/>
    </row>
    <row r="46" spans="1:24" s="7" customFormat="1" ht="18" customHeight="1">
      <c r="A46" s="416"/>
      <c r="B46" s="421" t="s">
        <v>54</v>
      </c>
      <c r="C46" s="422"/>
      <c r="D46" s="351">
        <f>SUM(D38,D39,D40,D43,D44,D45)</f>
        <v>0</v>
      </c>
      <c r="E46" s="317" t="e">
        <f t="shared" si="1"/>
        <v>#VALUE!</v>
      </c>
      <c r="F46" s="175" t="str">
        <f>IF(SUM(F36:F45)=0,"",(SUM(F36:F45)))</f>
        <v/>
      </c>
      <c r="G46" s="316"/>
      <c r="H46" s="317" t="str">
        <f t="shared" si="2"/>
        <v/>
      </c>
      <c r="I46" s="317" t="str">
        <f>IF(SUM(I36:I45)=0,"",(SUM(I36:I45)))</f>
        <v/>
      </c>
      <c r="J46" s="347"/>
      <c r="K46" s="347" t="str">
        <f t="shared" si="5"/>
        <v/>
      </c>
      <c r="L46" s="348" t="str">
        <f>IF(SUM(L36:L45)=0,"",(SUM(L36:L45)))</f>
        <v/>
      </c>
      <c r="M46" s="176"/>
      <c r="N46" s="174" t="str">
        <f t="shared" si="3"/>
        <v/>
      </c>
      <c r="O46" s="174" t="str">
        <f>IF(SUM(O36:O45)=0,"",(SUM(O36:O45)))</f>
        <v/>
      </c>
      <c r="P46" s="176"/>
      <c r="Q46" s="174" t="str">
        <f t="shared" si="4"/>
        <v/>
      </c>
      <c r="R46" s="174" t="str">
        <f>IF(SUM(R36:R45)=0,"",(SUM(R36:R45)))</f>
        <v/>
      </c>
      <c r="S46" s="177"/>
      <c r="T46" s="174" t="str">
        <f t="shared" si="0"/>
        <v/>
      </c>
      <c r="U46" s="175" t="str">
        <f>IF(SUM(U36:U45)=0,"",(SUM(U36:U45)))</f>
        <v/>
      </c>
    </row>
    <row r="47" spans="1:24" s="7" customFormat="1" ht="18" customHeight="1" thickBot="1">
      <c r="A47" s="395" t="s">
        <v>55</v>
      </c>
      <c r="B47" s="400"/>
      <c r="C47" s="401"/>
      <c r="D47" s="352">
        <f>SUM(D35,D46)</f>
        <v>95</v>
      </c>
      <c r="E47" s="329">
        <f t="shared" si="1"/>
        <v>39000</v>
      </c>
      <c r="F47" s="196">
        <f>IF(F35="","",IF(F46="",F35,F35+F46))</f>
        <v>3705000</v>
      </c>
      <c r="G47" s="328"/>
      <c r="H47" s="329" t="str">
        <f t="shared" si="2"/>
        <v/>
      </c>
      <c r="I47" s="329" t="str">
        <f>IF(I35="","",IF(I46="",I35,I35+I46))</f>
        <v/>
      </c>
      <c r="J47" s="334"/>
      <c r="K47" s="334" t="str">
        <f t="shared" si="5"/>
        <v/>
      </c>
      <c r="L47" s="353" t="str">
        <f>IF(L35="","",IF(L46="",L35,L35+L46))</f>
        <v/>
      </c>
      <c r="M47" s="194"/>
      <c r="N47" s="195" t="str">
        <f t="shared" si="3"/>
        <v/>
      </c>
      <c r="O47" s="195" t="str">
        <f>IF(O35="","",IF(O46="",O35,O35+O46))</f>
        <v/>
      </c>
      <c r="P47" s="194"/>
      <c r="Q47" s="195" t="str">
        <f t="shared" si="4"/>
        <v/>
      </c>
      <c r="R47" s="195" t="str">
        <f>IF(R35="","",IF(R46="",R35,R35+R46))</f>
        <v/>
      </c>
      <c r="S47" s="197"/>
      <c r="T47" s="195" t="str">
        <f t="shared" si="0"/>
        <v/>
      </c>
      <c r="U47" s="196" t="str">
        <f>IF(U35="","",IF(U46="",U35,U35+U46))</f>
        <v/>
      </c>
    </row>
    <row r="48" spans="1:24" s="7" customFormat="1" ht="18" customHeight="1">
      <c r="A48" s="426" t="s">
        <v>28</v>
      </c>
      <c r="B48" s="429" t="s">
        <v>29</v>
      </c>
      <c r="C48" s="430"/>
      <c r="D48" s="431" t="s">
        <v>24</v>
      </c>
      <c r="E48" s="434" t="s">
        <v>24</v>
      </c>
      <c r="F48" s="354">
        <f>I48</f>
        <v>0</v>
      </c>
      <c r="G48" s="431"/>
      <c r="H48" s="434"/>
      <c r="I48" s="355"/>
      <c r="J48" s="434"/>
      <c r="K48" s="434" t="s">
        <v>24</v>
      </c>
      <c r="L48" s="519" t="s">
        <v>24</v>
      </c>
      <c r="M48" s="446"/>
      <c r="N48" s="439"/>
      <c r="O48" s="199"/>
      <c r="P48" s="446"/>
      <c r="Q48" s="439"/>
      <c r="R48" s="199"/>
      <c r="S48" s="439"/>
      <c r="T48" s="439" t="s">
        <v>24</v>
      </c>
      <c r="U48" s="198" t="s">
        <v>24</v>
      </c>
    </row>
    <row r="49" spans="1:21" s="7" customFormat="1" ht="18" customHeight="1">
      <c r="A49" s="427"/>
      <c r="B49" s="424" t="s">
        <v>330</v>
      </c>
      <c r="C49" s="425"/>
      <c r="D49" s="432"/>
      <c r="E49" s="435"/>
      <c r="F49" s="356">
        <f>I49</f>
        <v>0</v>
      </c>
      <c r="G49" s="432"/>
      <c r="H49" s="435"/>
      <c r="I49" s="357"/>
      <c r="J49" s="435"/>
      <c r="K49" s="435"/>
      <c r="L49" s="511"/>
      <c r="M49" s="447"/>
      <c r="N49" s="440"/>
      <c r="O49" s="185"/>
      <c r="P49" s="447"/>
      <c r="Q49" s="440"/>
      <c r="R49" s="185"/>
      <c r="S49" s="440"/>
      <c r="T49" s="440"/>
      <c r="U49" s="184" t="s">
        <v>24</v>
      </c>
    </row>
    <row r="50" spans="1:21" s="7" customFormat="1" ht="18" customHeight="1">
      <c r="A50" s="427"/>
      <c r="B50" s="424" t="s">
        <v>30</v>
      </c>
      <c r="C50" s="425"/>
      <c r="D50" s="432"/>
      <c r="E50" s="435"/>
      <c r="F50" s="356" t="s">
        <v>24</v>
      </c>
      <c r="G50" s="432"/>
      <c r="H50" s="435"/>
      <c r="I50" s="357"/>
      <c r="J50" s="435"/>
      <c r="K50" s="435"/>
      <c r="L50" s="511"/>
      <c r="M50" s="447"/>
      <c r="N50" s="440"/>
      <c r="O50" s="185"/>
      <c r="P50" s="447"/>
      <c r="Q50" s="440"/>
      <c r="R50" s="185"/>
      <c r="S50" s="440"/>
      <c r="T50" s="440"/>
      <c r="U50" s="184" t="s">
        <v>24</v>
      </c>
    </row>
    <row r="51" spans="1:21" s="7" customFormat="1" ht="18" customHeight="1">
      <c r="A51" s="427"/>
      <c r="B51" s="424" t="s">
        <v>31</v>
      </c>
      <c r="C51" s="425"/>
      <c r="D51" s="432"/>
      <c r="E51" s="435"/>
      <c r="F51" s="356" t="s">
        <v>34</v>
      </c>
      <c r="G51" s="432"/>
      <c r="H51" s="435"/>
      <c r="I51" s="357"/>
      <c r="J51" s="435"/>
      <c r="K51" s="435"/>
      <c r="L51" s="511"/>
      <c r="M51" s="447"/>
      <c r="N51" s="440"/>
      <c r="O51" s="185"/>
      <c r="P51" s="447"/>
      <c r="Q51" s="440"/>
      <c r="R51" s="185"/>
      <c r="S51" s="440"/>
      <c r="T51" s="440"/>
      <c r="U51" s="184" t="s">
        <v>24</v>
      </c>
    </row>
    <row r="52" spans="1:21" s="7" customFormat="1" ht="18" customHeight="1">
      <c r="A52" s="427"/>
      <c r="B52" s="424" t="s">
        <v>474</v>
      </c>
      <c r="C52" s="425"/>
      <c r="D52" s="432"/>
      <c r="E52" s="435"/>
      <c r="F52" s="356"/>
      <c r="G52" s="432"/>
      <c r="H52" s="435"/>
      <c r="I52" s="357"/>
      <c r="J52" s="435"/>
      <c r="K52" s="435"/>
      <c r="L52" s="511"/>
      <c r="M52" s="447"/>
      <c r="N52" s="440"/>
      <c r="O52" s="185"/>
      <c r="P52" s="447"/>
      <c r="Q52" s="440"/>
      <c r="R52" s="185"/>
      <c r="S52" s="440"/>
      <c r="T52" s="440"/>
      <c r="U52" s="184" t="s">
        <v>24</v>
      </c>
    </row>
    <row r="53" spans="1:21" s="7" customFormat="1" ht="18" customHeight="1">
      <c r="A53" s="427"/>
      <c r="B53" s="424" t="s">
        <v>32</v>
      </c>
      <c r="C53" s="425"/>
      <c r="D53" s="432"/>
      <c r="E53" s="435"/>
      <c r="F53" s="356"/>
      <c r="G53" s="432"/>
      <c r="H53" s="435"/>
      <c r="I53" s="357"/>
      <c r="J53" s="435"/>
      <c r="K53" s="435"/>
      <c r="L53" s="511"/>
      <c r="M53" s="447"/>
      <c r="N53" s="440"/>
      <c r="O53" s="185"/>
      <c r="P53" s="447"/>
      <c r="Q53" s="440"/>
      <c r="R53" s="185"/>
      <c r="S53" s="440"/>
      <c r="T53" s="440"/>
      <c r="U53" s="184" t="s">
        <v>24</v>
      </c>
    </row>
    <row r="54" spans="1:21" s="7" customFormat="1" ht="18" customHeight="1">
      <c r="A54" s="427"/>
      <c r="B54" s="424" t="s">
        <v>33</v>
      </c>
      <c r="C54" s="425"/>
      <c r="D54" s="433"/>
      <c r="E54" s="436"/>
      <c r="F54" s="356">
        <f>I54</f>
        <v>0</v>
      </c>
      <c r="G54" s="433"/>
      <c r="H54" s="436"/>
      <c r="I54" s="358"/>
      <c r="J54" s="436"/>
      <c r="K54" s="436"/>
      <c r="L54" s="512"/>
      <c r="M54" s="448"/>
      <c r="N54" s="441"/>
      <c r="O54" s="189"/>
      <c r="P54" s="448"/>
      <c r="Q54" s="441"/>
      <c r="R54" s="189"/>
      <c r="S54" s="441"/>
      <c r="T54" s="441"/>
      <c r="U54" s="184" t="s">
        <v>24</v>
      </c>
    </row>
    <row r="55" spans="1:21" s="7" customFormat="1" ht="18" customHeight="1" thickBot="1">
      <c r="A55" s="428"/>
      <c r="B55" s="437" t="s">
        <v>52</v>
      </c>
      <c r="C55" s="438"/>
      <c r="D55" s="333" t="s">
        <v>22</v>
      </c>
      <c r="E55" s="334" t="s">
        <v>22</v>
      </c>
      <c r="F55" s="330" t="str">
        <f>IF(SUM(F48:F54)=0,"",SUM(F48:F54))</f>
        <v/>
      </c>
      <c r="G55" s="333" t="s">
        <v>35</v>
      </c>
      <c r="H55" s="334" t="s">
        <v>35</v>
      </c>
      <c r="I55" s="329" t="str">
        <f>IF(SUM(I48:I54)=0,"",SUM(I48:I54))</f>
        <v/>
      </c>
      <c r="J55" s="334" t="s">
        <v>35</v>
      </c>
      <c r="K55" s="334" t="s">
        <v>35</v>
      </c>
      <c r="L55" s="353" t="str">
        <f>IF(SUM(L48:L54)=0,"",SUM(L48:L54))</f>
        <v/>
      </c>
      <c r="M55" s="200" t="s">
        <v>35</v>
      </c>
      <c r="N55" s="201" t="s">
        <v>35</v>
      </c>
      <c r="O55" s="195" t="str">
        <f>IF(SUM(O48:O54)=0,"",SUM(O48:O54))</f>
        <v/>
      </c>
      <c r="P55" s="200" t="s">
        <v>35</v>
      </c>
      <c r="Q55" s="201" t="s">
        <v>35</v>
      </c>
      <c r="R55" s="195" t="str">
        <f>IF(SUM(R48:R54)=0,"",SUM(R48:R54))</f>
        <v/>
      </c>
      <c r="S55" s="201" t="s">
        <v>35</v>
      </c>
      <c r="T55" s="201" t="s">
        <v>35</v>
      </c>
      <c r="U55" s="196" t="str">
        <f>IF(SUM(U48:U54)=0,"",SUM(U48:U54))</f>
        <v/>
      </c>
    </row>
    <row r="56" spans="1:21">
      <c r="F56" s="141" t="str">
        <f>IF(F47=F55,"","↑【確認】「事業財源」の合計と「合計（総事業費）」が不一致")</f>
        <v>↑【確認】「事業財源」の合計と「合計（総事業費）」が不一致</v>
      </c>
    </row>
    <row r="57" spans="1:21">
      <c r="F57" s="141"/>
    </row>
    <row r="58" spans="1:21">
      <c r="A58" s="15" t="s">
        <v>36</v>
      </c>
    </row>
    <row r="59" spans="1:21">
      <c r="A59" s="15"/>
    </row>
    <row r="60" spans="1:21">
      <c r="A60" s="16" t="s">
        <v>90</v>
      </c>
      <c r="B60" s="146" t="s">
        <v>97</v>
      </c>
      <c r="C60" s="146"/>
      <c r="D60" s="146"/>
      <c r="E60" s="146"/>
      <c r="F60" s="146"/>
      <c r="G60" s="146"/>
      <c r="H60" s="146"/>
      <c r="I60" s="146"/>
      <c r="J60" s="146"/>
      <c r="K60" s="146"/>
      <c r="L60" s="146"/>
    </row>
    <row r="61" spans="1:21">
      <c r="A61" s="16"/>
      <c r="B61" s="146" t="s">
        <v>392</v>
      </c>
      <c r="C61" s="146"/>
      <c r="D61" s="146"/>
      <c r="E61" s="146"/>
      <c r="F61" s="146"/>
      <c r="G61" s="146"/>
      <c r="H61" s="146"/>
      <c r="I61" s="146"/>
      <c r="J61" s="146"/>
      <c r="K61" s="146"/>
      <c r="L61" s="146"/>
    </row>
    <row r="62" spans="1:21">
      <c r="A62" s="16" t="s">
        <v>91</v>
      </c>
      <c r="B62" s="146" t="s">
        <v>98</v>
      </c>
      <c r="C62" s="146"/>
      <c r="D62" s="146"/>
      <c r="E62" s="146"/>
      <c r="F62" s="146"/>
      <c r="G62" s="146"/>
      <c r="H62" s="146"/>
      <c r="I62" s="146"/>
      <c r="J62" s="146"/>
      <c r="K62" s="146"/>
      <c r="L62" s="146"/>
    </row>
    <row r="63" spans="1:21">
      <c r="A63" s="16"/>
      <c r="B63" s="146" t="s">
        <v>79</v>
      </c>
      <c r="C63" s="146"/>
      <c r="D63" s="146"/>
      <c r="E63" s="146"/>
      <c r="F63" s="146"/>
      <c r="G63" s="146"/>
      <c r="H63" s="146"/>
      <c r="I63" s="146"/>
      <c r="J63" s="146"/>
      <c r="K63" s="146"/>
      <c r="L63" s="146"/>
    </row>
    <row r="64" spans="1:21">
      <c r="A64" s="16" t="s">
        <v>80</v>
      </c>
      <c r="B64" s="146" t="s">
        <v>331</v>
      </c>
      <c r="C64" s="146"/>
      <c r="D64" s="146"/>
      <c r="E64" s="146"/>
      <c r="F64" s="146"/>
      <c r="G64" s="146"/>
      <c r="H64" s="146"/>
      <c r="I64" s="146"/>
      <c r="J64" s="146"/>
      <c r="K64" s="146"/>
      <c r="L64" s="146"/>
    </row>
    <row r="65" spans="1:12">
      <c r="A65" s="16" t="s">
        <v>92</v>
      </c>
      <c r="B65" s="146" t="s">
        <v>99</v>
      </c>
      <c r="C65" s="146"/>
      <c r="D65" s="146"/>
      <c r="E65" s="146"/>
      <c r="F65" s="146"/>
      <c r="G65" s="146"/>
      <c r="H65" s="146"/>
      <c r="I65" s="146"/>
      <c r="J65" s="146"/>
      <c r="K65" s="146"/>
      <c r="L65" s="146"/>
    </row>
    <row r="66" spans="1:12">
      <c r="A66" s="16"/>
      <c r="B66" s="146" t="s">
        <v>393</v>
      </c>
      <c r="C66" s="146"/>
      <c r="D66" s="146"/>
      <c r="E66" s="146"/>
      <c r="F66" s="146"/>
      <c r="G66" s="146"/>
      <c r="H66" s="146"/>
      <c r="I66" s="146"/>
      <c r="J66" s="146"/>
      <c r="K66" s="146"/>
      <c r="L66" s="146"/>
    </row>
    <row r="67" spans="1:12">
      <c r="A67" s="16"/>
      <c r="B67" s="146" t="s">
        <v>394</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93</v>
      </c>
      <c r="B69" s="146" t="s">
        <v>395</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94</v>
      </c>
      <c r="B71" s="146" t="s">
        <v>83</v>
      </c>
      <c r="C71" s="146"/>
      <c r="D71" s="146"/>
      <c r="E71" s="146"/>
      <c r="F71" s="146"/>
      <c r="G71" s="146"/>
      <c r="H71" s="146"/>
      <c r="I71" s="146"/>
      <c r="J71" s="146"/>
      <c r="K71" s="146"/>
      <c r="L71" s="146"/>
    </row>
    <row r="72" spans="1:12">
      <c r="A72" s="16" t="s">
        <v>84</v>
      </c>
      <c r="B72" s="146" t="s">
        <v>85</v>
      </c>
      <c r="C72" s="146"/>
      <c r="D72" s="146"/>
      <c r="E72" s="146"/>
      <c r="F72" s="146"/>
      <c r="G72" s="146"/>
      <c r="H72" s="146"/>
      <c r="I72" s="146"/>
      <c r="J72" s="146"/>
      <c r="K72" s="146"/>
      <c r="L72" s="146"/>
    </row>
    <row r="73" spans="1:12">
      <c r="A73" s="16" t="s">
        <v>84</v>
      </c>
      <c r="B73" s="146" t="s">
        <v>100</v>
      </c>
      <c r="C73" s="146"/>
      <c r="D73" s="146"/>
      <c r="E73" s="146"/>
      <c r="F73" s="146"/>
      <c r="G73" s="146"/>
      <c r="H73" s="146"/>
      <c r="I73" s="146"/>
      <c r="J73" s="146"/>
      <c r="K73" s="146"/>
      <c r="L73" s="146"/>
    </row>
    <row r="74" spans="1:12">
      <c r="A74" s="16" t="s">
        <v>86</v>
      </c>
      <c r="B74" s="147" t="s">
        <v>332</v>
      </c>
      <c r="C74" s="147"/>
      <c r="D74" s="146"/>
      <c r="E74" s="146"/>
      <c r="F74" s="146"/>
      <c r="G74" s="146"/>
      <c r="H74" s="146"/>
      <c r="I74" s="146"/>
      <c r="J74" s="146"/>
      <c r="K74" s="146"/>
      <c r="L74" s="146"/>
    </row>
    <row r="75" spans="1:12">
      <c r="A75" s="16" t="s">
        <v>87</v>
      </c>
      <c r="B75" s="147" t="s">
        <v>101</v>
      </c>
      <c r="C75" s="147"/>
      <c r="D75" s="146"/>
      <c r="E75" s="146"/>
      <c r="F75" s="146"/>
      <c r="G75" s="146"/>
      <c r="H75" s="146"/>
      <c r="I75" s="146"/>
      <c r="J75" s="146"/>
      <c r="K75" s="146"/>
      <c r="L75" s="146"/>
    </row>
    <row r="76" spans="1:12">
      <c r="A76" s="16" t="s">
        <v>84</v>
      </c>
      <c r="B76" s="147" t="s">
        <v>102</v>
      </c>
      <c r="C76" s="147"/>
      <c r="D76" s="146"/>
      <c r="E76" s="146"/>
      <c r="F76" s="146"/>
      <c r="G76" s="146"/>
      <c r="H76" s="146"/>
      <c r="I76" s="146"/>
      <c r="J76" s="146"/>
      <c r="K76" s="146"/>
      <c r="L76" s="146"/>
    </row>
    <row r="77" spans="1:12">
      <c r="A77" s="16" t="s">
        <v>84</v>
      </c>
      <c r="B77" s="147" t="s">
        <v>333</v>
      </c>
      <c r="C77" s="147"/>
      <c r="D77" s="146"/>
      <c r="E77" s="146"/>
      <c r="F77" s="146"/>
      <c r="G77" s="146"/>
      <c r="H77" s="146"/>
      <c r="I77" s="146"/>
      <c r="J77" s="146"/>
      <c r="K77" s="146"/>
      <c r="L77" s="146"/>
    </row>
    <row r="78" spans="1:12">
      <c r="A78" s="16" t="s">
        <v>95</v>
      </c>
      <c r="B78" s="146" t="s">
        <v>88</v>
      </c>
      <c r="C78" s="146"/>
      <c r="D78" s="146"/>
      <c r="E78" s="146"/>
      <c r="F78" s="146"/>
      <c r="G78" s="146"/>
      <c r="H78" s="146"/>
      <c r="I78" s="146"/>
      <c r="J78" s="146"/>
      <c r="K78" s="146"/>
      <c r="L78" s="146"/>
    </row>
    <row r="79" spans="1:12">
      <c r="A79" s="16" t="s">
        <v>96</v>
      </c>
      <c r="B79" s="146" t="s">
        <v>89</v>
      </c>
      <c r="C79" s="146"/>
      <c r="D79" s="146"/>
      <c r="E79" s="146"/>
      <c r="F79" s="146"/>
      <c r="G79" s="146"/>
      <c r="H79" s="146"/>
      <c r="I79" s="146"/>
      <c r="J79" s="146"/>
      <c r="K79" s="146"/>
      <c r="L79" s="146"/>
    </row>
    <row r="80" spans="1:12">
      <c r="A80" s="17"/>
      <c r="B80" s="146" t="s">
        <v>81</v>
      </c>
      <c r="C80" s="146"/>
      <c r="D80" s="146"/>
      <c r="E80" s="146"/>
      <c r="F80" s="146"/>
      <c r="G80" s="146"/>
      <c r="H80" s="146"/>
      <c r="I80" s="146"/>
      <c r="J80" s="146"/>
      <c r="K80" s="146"/>
      <c r="L80" s="146"/>
    </row>
    <row r="81" spans="1:1">
      <c r="A81" s="17"/>
    </row>
  </sheetData>
  <mergeCells count="59">
    <mergeCell ref="Q48:Q54"/>
    <mergeCell ref="S48:S54"/>
    <mergeCell ref="T48:T54"/>
    <mergeCell ref="B51:C51"/>
    <mergeCell ref="B52:C52"/>
    <mergeCell ref="B53:C53"/>
    <mergeCell ref="N48:N54"/>
    <mergeCell ref="P48:P54"/>
    <mergeCell ref="M48:M54"/>
    <mergeCell ref="E48:E54"/>
    <mergeCell ref="G48:G54"/>
    <mergeCell ref="H48:H54"/>
    <mergeCell ref="J48:J54"/>
    <mergeCell ref="K48:K54"/>
    <mergeCell ref="L48:L54"/>
    <mergeCell ref="B46:C46"/>
    <mergeCell ref="A47:C47"/>
    <mergeCell ref="A48:A55"/>
    <mergeCell ref="B48:C48"/>
    <mergeCell ref="D48:D54"/>
    <mergeCell ref="B54:C54"/>
    <mergeCell ref="B55:C55"/>
    <mergeCell ref="B49:C49"/>
    <mergeCell ref="B50:C50"/>
    <mergeCell ref="V32:X33"/>
    <mergeCell ref="B35:C35"/>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J29:J33"/>
    <mergeCell ref="K29:K33"/>
    <mergeCell ref="L29:L33"/>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showInputMessage="1" showErrorMessage="1" sqref="C19" xr:uid="{D172A5F5-EF7A-4F15-B8AA-2203D206CBDA}"/>
    <dataValidation type="list" showInputMessage="1" showErrorMessage="1" sqref="C12" xr:uid="{7A96E6ED-3DA4-4FAD-A88D-63923AF1A328}">
      <formula1>" &lt;建築工事&gt;, &lt;改修工事&gt;"</formula1>
    </dataValidation>
    <dataValidation type="list" allowBlank="1" showInputMessage="1" showErrorMessage="1" sqref="C13" xr:uid="{5D9C1BBE-8921-4FD6-88D9-6B4E0823C4C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539" t="s">
        <v>111</v>
      </c>
      <c r="B1" s="539"/>
      <c r="C1" s="539"/>
      <c r="D1" s="539"/>
      <c r="E1" s="539"/>
      <c r="F1" s="539"/>
      <c r="G1" s="539"/>
      <c r="H1" s="539"/>
      <c r="I1" s="539"/>
      <c r="J1" s="539"/>
      <c r="K1" s="20"/>
      <c r="L1" s="20"/>
      <c r="M1" s="20"/>
      <c r="N1" s="20"/>
      <c r="O1" s="20"/>
      <c r="P1" s="20"/>
      <c r="Q1" s="21"/>
      <c r="R1" s="22"/>
      <c r="S1" s="540" t="s">
        <v>112</v>
      </c>
      <c r="T1" s="540"/>
      <c r="U1" s="540"/>
      <c r="V1" s="540"/>
      <c r="W1" s="540"/>
      <c r="X1" s="540"/>
      <c r="Y1" s="540"/>
      <c r="Z1" s="540"/>
      <c r="AA1" s="540"/>
      <c r="AB1" s="540"/>
      <c r="AC1" s="540"/>
      <c r="AD1" s="540"/>
      <c r="AE1" s="540"/>
      <c r="AF1" s="540"/>
      <c r="AG1" s="540"/>
      <c r="AH1" s="540"/>
      <c r="AI1" s="540"/>
    </row>
    <row r="2" spans="1:35" ht="40.5" customHeight="1" thickBot="1">
      <c r="B2" s="541" t="s">
        <v>113</v>
      </c>
      <c r="C2" s="541"/>
      <c r="D2" s="541"/>
      <c r="E2" s="541"/>
      <c r="F2" s="541"/>
      <c r="G2" s="541"/>
      <c r="H2" s="541"/>
      <c r="I2" s="541"/>
      <c r="J2" s="541"/>
      <c r="K2" s="541"/>
      <c r="L2" s="541"/>
      <c r="M2" s="541"/>
      <c r="N2" s="541"/>
      <c r="O2" s="541"/>
      <c r="P2" s="541"/>
      <c r="Q2" s="541"/>
      <c r="R2" s="541"/>
      <c r="S2" s="540"/>
      <c r="T2" s="540"/>
      <c r="U2" s="540"/>
      <c r="V2" s="540"/>
      <c r="W2" s="540"/>
      <c r="X2" s="540"/>
      <c r="Y2" s="540"/>
      <c r="Z2" s="540"/>
      <c r="AA2" s="540"/>
      <c r="AB2" s="540"/>
      <c r="AC2" s="540"/>
      <c r="AD2" s="540"/>
      <c r="AE2" s="540"/>
      <c r="AF2" s="540"/>
      <c r="AG2" s="540"/>
      <c r="AH2" s="540"/>
      <c r="AI2" s="540"/>
    </row>
    <row r="3" spans="1:35" ht="20.100000000000001" customHeight="1">
      <c r="B3" s="542" t="s">
        <v>114</v>
      </c>
      <c r="C3" s="537" t="s">
        <v>115</v>
      </c>
      <c r="D3" s="537" t="s">
        <v>116</v>
      </c>
      <c r="E3" s="537" t="s">
        <v>117</v>
      </c>
      <c r="F3" s="544" t="s">
        <v>118</v>
      </c>
      <c r="G3" s="537" t="s">
        <v>119</v>
      </c>
      <c r="H3" s="537" t="s">
        <v>120</v>
      </c>
      <c r="I3" s="537" t="s">
        <v>121</v>
      </c>
      <c r="J3" s="537" t="s">
        <v>122</v>
      </c>
      <c r="K3" s="537" t="s">
        <v>123</v>
      </c>
      <c r="L3" s="23" t="s">
        <v>0</v>
      </c>
      <c r="M3" s="23" t="s">
        <v>1</v>
      </c>
      <c r="N3" s="23" t="s">
        <v>2</v>
      </c>
      <c r="O3" s="24" t="s">
        <v>3</v>
      </c>
      <c r="P3" s="25"/>
      <c r="Q3" s="26"/>
      <c r="R3" s="27" t="s">
        <v>4</v>
      </c>
      <c r="S3" s="23" t="s">
        <v>5</v>
      </c>
      <c r="T3" s="23" t="s">
        <v>6</v>
      </c>
      <c r="U3" s="23" t="s">
        <v>7</v>
      </c>
      <c r="V3" s="28" t="s">
        <v>8</v>
      </c>
      <c r="W3" s="547" t="s">
        <v>124</v>
      </c>
      <c r="X3" s="547" t="s">
        <v>125</v>
      </c>
      <c r="Y3" s="520" t="s">
        <v>126</v>
      </c>
      <c r="Z3" s="537" t="s">
        <v>127</v>
      </c>
      <c r="AA3" s="537" t="s">
        <v>128</v>
      </c>
      <c r="AB3" s="520" t="s">
        <v>129</v>
      </c>
      <c r="AC3" s="520" t="s">
        <v>130</v>
      </c>
      <c r="AD3" s="520" t="s">
        <v>131</v>
      </c>
      <c r="AE3" s="520" t="s">
        <v>132</v>
      </c>
      <c r="AF3" s="520" t="s">
        <v>133</v>
      </c>
      <c r="AG3" s="520" t="s">
        <v>134</v>
      </c>
      <c r="AH3" s="520" t="s">
        <v>135</v>
      </c>
      <c r="AI3" s="522" t="s">
        <v>136</v>
      </c>
    </row>
    <row r="4" spans="1:35" ht="64.5" customHeight="1">
      <c r="B4" s="543"/>
      <c r="C4" s="538"/>
      <c r="D4" s="538"/>
      <c r="E4" s="538"/>
      <c r="F4" s="545"/>
      <c r="G4" s="538"/>
      <c r="H4" s="538"/>
      <c r="I4" s="538"/>
      <c r="J4" s="538"/>
      <c r="K4" s="538"/>
      <c r="L4" s="29" t="s">
        <v>9</v>
      </c>
      <c r="M4" s="30" t="s">
        <v>10</v>
      </c>
      <c r="N4" s="29" t="s">
        <v>11</v>
      </c>
      <c r="O4" s="524" t="s">
        <v>137</v>
      </c>
      <c r="P4" s="526" t="s">
        <v>12</v>
      </c>
      <c r="Q4" s="527"/>
      <c r="R4" s="528"/>
      <c r="S4" s="529" t="s">
        <v>17</v>
      </c>
      <c r="T4" s="531" t="s">
        <v>13</v>
      </c>
      <c r="U4" s="533" t="s">
        <v>138</v>
      </c>
      <c r="V4" s="535" t="s">
        <v>139</v>
      </c>
      <c r="W4" s="548"/>
      <c r="X4" s="548"/>
      <c r="Y4" s="521"/>
      <c r="Z4" s="538"/>
      <c r="AA4" s="538"/>
      <c r="AB4" s="521"/>
      <c r="AC4" s="521"/>
      <c r="AD4" s="521"/>
      <c r="AE4" s="521"/>
      <c r="AF4" s="521"/>
      <c r="AG4" s="521"/>
      <c r="AH4" s="521"/>
      <c r="AI4" s="523"/>
    </row>
    <row r="5" spans="1:35" ht="39" customHeight="1">
      <c r="B5" s="543"/>
      <c r="C5" s="538"/>
      <c r="D5" s="538"/>
      <c r="E5" s="538"/>
      <c r="F5" s="546"/>
      <c r="G5" s="538"/>
      <c r="H5" s="538"/>
      <c r="I5" s="538"/>
      <c r="J5" s="538"/>
      <c r="K5" s="538"/>
      <c r="L5" s="31"/>
      <c r="M5" s="31"/>
      <c r="N5" s="32"/>
      <c r="O5" s="525"/>
      <c r="P5" s="33" t="s">
        <v>140</v>
      </c>
      <c r="Q5" s="33" t="s">
        <v>14</v>
      </c>
      <c r="R5" s="33" t="s">
        <v>15</v>
      </c>
      <c r="S5" s="530"/>
      <c r="T5" s="532"/>
      <c r="U5" s="534"/>
      <c r="V5" s="536"/>
      <c r="W5" s="548"/>
      <c r="X5" s="548"/>
      <c r="Y5" s="521"/>
      <c r="Z5" s="538"/>
      <c r="AA5" s="538"/>
      <c r="AB5" s="521"/>
      <c r="AC5" s="521"/>
      <c r="AD5" s="521"/>
      <c r="AE5" s="521"/>
      <c r="AF5" s="521"/>
      <c r="AG5" s="521"/>
      <c r="AH5" s="521"/>
      <c r="AI5" s="523"/>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649" t="s">
        <v>166</v>
      </c>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c r="AW2" s="649"/>
      <c r="AX2" s="649"/>
      <c r="AY2" s="649"/>
      <c r="AZ2" s="649"/>
      <c r="BA2" s="649"/>
      <c r="BB2" s="649"/>
      <c r="BC2" s="649"/>
      <c r="BD2" s="649"/>
      <c r="BE2" s="649"/>
      <c r="BF2" s="649"/>
      <c r="BG2" s="649"/>
      <c r="BH2" s="649"/>
      <c r="BI2" s="649"/>
      <c r="BJ2" s="649"/>
      <c r="BK2" s="649"/>
      <c r="BL2" s="649"/>
      <c r="BM2" s="649"/>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650" t="s">
        <v>103</v>
      </c>
      <c r="BA4" s="651"/>
      <c r="BB4" s="651"/>
      <c r="BC4" s="651"/>
      <c r="BD4" s="651"/>
      <c r="BE4" s="651"/>
      <c r="BF4" s="651"/>
      <c r="BG4" s="651"/>
      <c r="BH4" s="652"/>
      <c r="BI4" s="651" t="s">
        <v>167</v>
      </c>
      <c r="BJ4" s="651"/>
      <c r="BK4" s="651"/>
      <c r="BL4" s="651"/>
      <c r="BM4" s="652"/>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3"/>
      <c r="AG5" s="653"/>
      <c r="AH5" s="653"/>
      <c r="AI5" s="653"/>
      <c r="AJ5" s="653"/>
      <c r="AK5" s="653"/>
      <c r="AL5" s="653"/>
      <c r="AM5" s="653"/>
      <c r="AN5" s="653"/>
      <c r="AO5" s="653"/>
      <c r="AP5" s="653"/>
      <c r="AQ5" s="653"/>
      <c r="AR5" s="653"/>
      <c r="AS5" s="653"/>
      <c r="AT5" s="653"/>
      <c r="AU5" s="653"/>
      <c r="AV5" s="653"/>
      <c r="AW5" s="653"/>
      <c r="AX5" s="653"/>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3"/>
      <c r="AG6" s="653"/>
      <c r="AH6" s="653"/>
      <c r="AI6" s="653"/>
      <c r="AJ6" s="653"/>
      <c r="AK6" s="653"/>
      <c r="AL6" s="653"/>
      <c r="AM6" s="653"/>
      <c r="AN6" s="653"/>
      <c r="AO6" s="653"/>
      <c r="AP6" s="653"/>
      <c r="AQ6" s="653"/>
      <c r="AR6" s="653"/>
      <c r="AS6" s="653"/>
      <c r="AT6" s="653"/>
      <c r="AU6" s="653"/>
      <c r="AV6" s="653"/>
      <c r="AW6" s="653"/>
      <c r="AX6" s="653"/>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653"/>
      <c r="AG7" s="653"/>
      <c r="AH7" s="653"/>
      <c r="AI7" s="653"/>
      <c r="AJ7" s="653"/>
      <c r="AK7" s="653"/>
      <c r="AL7" s="653"/>
      <c r="AM7" s="653"/>
      <c r="AN7" s="653"/>
      <c r="AO7" s="653"/>
      <c r="AP7" s="653"/>
      <c r="AQ7" s="653"/>
      <c r="AR7" s="653"/>
      <c r="AS7" s="653"/>
      <c r="AT7" s="653"/>
      <c r="AU7" s="653"/>
      <c r="AV7" s="653"/>
      <c r="AW7" s="653"/>
      <c r="AX7" s="653"/>
    </row>
    <row r="8" spans="2:65" s="67" customFormat="1" ht="44.25" customHeight="1" thickBot="1">
      <c r="B8" s="612" t="s">
        <v>168</v>
      </c>
      <c r="C8" s="579"/>
      <c r="D8" s="579"/>
      <c r="E8" s="579"/>
      <c r="F8" s="579"/>
      <c r="G8" s="579"/>
      <c r="H8" s="579"/>
      <c r="I8" s="579"/>
      <c r="J8" s="579"/>
      <c r="K8" s="579"/>
      <c r="L8" s="579"/>
      <c r="M8" s="579"/>
      <c r="N8" s="579"/>
      <c r="O8" s="579"/>
      <c r="P8" s="579"/>
      <c r="Q8" s="579"/>
      <c r="R8" s="579"/>
      <c r="S8" s="579"/>
      <c r="T8" s="579"/>
      <c r="U8" s="579"/>
      <c r="V8" s="579"/>
      <c r="W8" s="579"/>
      <c r="X8" s="579"/>
      <c r="Y8" s="580"/>
      <c r="AK8" s="68"/>
      <c r="AL8" s="68"/>
      <c r="AM8" s="68"/>
      <c r="AN8" s="68"/>
    </row>
    <row r="9" spans="2:65" s="67" customFormat="1" ht="44.25" customHeight="1" thickBot="1">
      <c r="B9" s="654" t="s">
        <v>169</v>
      </c>
      <c r="C9" s="655"/>
      <c r="D9" s="655"/>
      <c r="E9" s="655"/>
      <c r="F9" s="656"/>
      <c r="G9" s="584" t="s">
        <v>170</v>
      </c>
      <c r="H9" s="584"/>
      <c r="I9" s="584"/>
      <c r="J9" s="584"/>
      <c r="K9" s="553" t="s">
        <v>171</v>
      </c>
      <c r="L9" s="553"/>
      <c r="M9" s="553"/>
      <c r="N9" s="553"/>
      <c r="O9" s="553"/>
      <c r="P9" s="553" t="s">
        <v>172</v>
      </c>
      <c r="Q9" s="553"/>
      <c r="R9" s="553"/>
      <c r="S9" s="553"/>
      <c r="T9" s="553"/>
      <c r="U9" s="553"/>
      <c r="V9" s="553"/>
      <c r="W9" s="553"/>
      <c r="X9" s="553"/>
      <c r="Y9" s="657"/>
    </row>
    <row r="10" spans="2:65" s="67" customFormat="1" ht="44.25" customHeight="1" thickBot="1">
      <c r="B10" s="612" t="s">
        <v>173</v>
      </c>
      <c r="C10" s="641"/>
      <c r="D10" s="641"/>
      <c r="E10" s="641"/>
      <c r="F10" s="641"/>
      <c r="G10" s="641"/>
      <c r="H10" s="641"/>
      <c r="I10" s="641"/>
      <c r="J10" s="641"/>
      <c r="K10" s="641"/>
      <c r="L10" s="642"/>
      <c r="M10" s="612" t="s">
        <v>106</v>
      </c>
      <c r="N10" s="579"/>
      <c r="O10" s="579"/>
      <c r="P10" s="579"/>
      <c r="Q10" s="579"/>
      <c r="R10" s="579"/>
      <c r="S10" s="579"/>
      <c r="T10" s="579"/>
      <c r="U10" s="579"/>
      <c r="V10" s="579"/>
      <c r="W10" s="579"/>
      <c r="X10" s="579"/>
      <c r="Y10" s="579"/>
      <c r="Z10" s="579"/>
      <c r="AA10" s="580"/>
      <c r="AB10" s="643" t="s">
        <v>107</v>
      </c>
      <c r="AC10" s="644"/>
      <c r="AD10" s="644"/>
      <c r="AE10" s="644"/>
      <c r="AF10" s="644"/>
      <c r="AG10" s="644"/>
      <c r="AH10" s="644"/>
      <c r="AI10" s="644"/>
      <c r="AJ10" s="644"/>
      <c r="AK10" s="644"/>
      <c r="AL10" s="644"/>
      <c r="AM10" s="644"/>
      <c r="AN10" s="644"/>
      <c r="AO10" s="644"/>
      <c r="AP10" s="644"/>
      <c r="AQ10" s="644"/>
      <c r="AR10" s="644"/>
      <c r="AS10" s="644"/>
      <c r="AT10" s="644"/>
      <c r="AU10" s="645"/>
    </row>
    <row r="11" spans="2:65" s="67" customFormat="1" ht="44.25" customHeight="1" thickBot="1">
      <c r="B11" s="612"/>
      <c r="C11" s="579"/>
      <c r="D11" s="579"/>
      <c r="E11" s="579"/>
      <c r="F11" s="579"/>
      <c r="G11" s="579"/>
      <c r="H11" s="579"/>
      <c r="I11" s="579"/>
      <c r="J11" s="579"/>
      <c r="K11" s="579"/>
      <c r="L11" s="580"/>
      <c r="M11" s="612"/>
      <c r="N11" s="579"/>
      <c r="O11" s="579"/>
      <c r="P11" s="579"/>
      <c r="Q11" s="579"/>
      <c r="R11" s="579"/>
      <c r="S11" s="579"/>
      <c r="T11" s="579"/>
      <c r="U11" s="579"/>
      <c r="V11" s="579"/>
      <c r="W11" s="579"/>
      <c r="X11" s="579"/>
      <c r="Y11" s="579"/>
      <c r="Z11" s="579"/>
      <c r="AA11" s="580"/>
      <c r="AB11" s="646"/>
      <c r="AC11" s="647"/>
      <c r="AD11" s="647"/>
      <c r="AE11" s="647"/>
      <c r="AF11" s="647"/>
      <c r="AG11" s="647"/>
      <c r="AH11" s="647"/>
      <c r="AI11" s="647"/>
      <c r="AJ11" s="647"/>
      <c r="AK11" s="647"/>
      <c r="AL11" s="647"/>
      <c r="AM11" s="647"/>
      <c r="AN11" s="647"/>
      <c r="AO11" s="647"/>
      <c r="AP11" s="647"/>
      <c r="AQ11" s="647"/>
      <c r="AR11" s="647"/>
      <c r="AS11" s="647"/>
      <c r="AT11" s="647"/>
      <c r="AU11" s="648"/>
    </row>
    <row r="12" spans="2:65" s="69" customFormat="1" ht="29.25" customHeight="1"/>
    <row r="13" spans="2:65" s="67" customFormat="1" ht="44.25" customHeight="1" thickBot="1">
      <c r="B13" s="67" t="s">
        <v>174</v>
      </c>
    </row>
    <row r="14" spans="2:65" s="67" customFormat="1" ht="44.25" customHeight="1" thickBot="1">
      <c r="B14" s="571" t="s">
        <v>110</v>
      </c>
      <c r="C14" s="561"/>
      <c r="D14" s="561"/>
      <c r="E14" s="561"/>
      <c r="F14" s="561"/>
      <c r="G14" s="561"/>
      <c r="H14" s="569"/>
      <c r="I14" s="612" t="s">
        <v>175</v>
      </c>
      <c r="J14" s="579"/>
      <c r="K14" s="579"/>
      <c r="L14" s="579"/>
      <c r="M14" s="579"/>
      <c r="N14" s="579"/>
      <c r="O14" s="579"/>
      <c r="P14" s="579"/>
      <c r="Q14" s="579"/>
      <c r="R14" s="579"/>
      <c r="S14" s="579"/>
      <c r="T14" s="579"/>
      <c r="U14" s="579"/>
      <c r="V14" s="579"/>
      <c r="W14" s="579"/>
      <c r="X14" s="579"/>
      <c r="Y14" s="579"/>
      <c r="Z14" s="579"/>
      <c r="AA14" s="579"/>
      <c r="AB14" s="579"/>
      <c r="AC14" s="639"/>
      <c r="AD14" s="553"/>
      <c r="AE14" s="553"/>
      <c r="AF14" s="553"/>
      <c r="AG14" s="553"/>
      <c r="AH14" s="553"/>
      <c r="AI14" s="553"/>
      <c r="AJ14" s="553"/>
      <c r="AK14" s="553"/>
      <c r="AL14" s="553"/>
      <c r="AM14" s="553"/>
      <c r="AN14" s="553"/>
      <c r="AO14" s="553"/>
      <c r="AP14" s="553"/>
      <c r="AQ14" s="553"/>
      <c r="AR14" s="553"/>
      <c r="AS14" s="553"/>
      <c r="AT14" s="553"/>
      <c r="AU14" s="553"/>
    </row>
    <row r="15" spans="2:65" s="67" customFormat="1" ht="44.25" customHeight="1" thickBot="1">
      <c r="B15" s="564"/>
      <c r="C15" s="565"/>
      <c r="D15" s="565"/>
      <c r="E15" s="565"/>
      <c r="F15" s="565"/>
      <c r="G15" s="565"/>
      <c r="H15" s="570"/>
      <c r="I15" s="612" t="s">
        <v>176</v>
      </c>
      <c r="J15" s="579"/>
      <c r="K15" s="70" t="s">
        <v>177</v>
      </c>
      <c r="L15" s="70"/>
      <c r="M15" s="70"/>
      <c r="N15" s="70" t="s">
        <v>178</v>
      </c>
      <c r="O15" s="70"/>
      <c r="P15" s="70" t="s">
        <v>179</v>
      </c>
      <c r="Q15" s="70"/>
      <c r="R15" s="71" t="s">
        <v>180</v>
      </c>
      <c r="S15" s="640" t="s">
        <v>181</v>
      </c>
      <c r="T15" s="579"/>
      <c r="U15" s="70" t="s">
        <v>177</v>
      </c>
      <c r="V15" s="70"/>
      <c r="W15" s="70"/>
      <c r="X15" s="70" t="s">
        <v>178</v>
      </c>
      <c r="Y15" s="70"/>
      <c r="Z15" s="70" t="s">
        <v>179</v>
      </c>
      <c r="AA15" s="70"/>
      <c r="AB15" s="72" t="s">
        <v>180</v>
      </c>
      <c r="AC15" s="553"/>
      <c r="AD15" s="553"/>
      <c r="AE15" s="553"/>
      <c r="AF15" s="553"/>
      <c r="AG15" s="553"/>
      <c r="AH15" s="553"/>
      <c r="AI15" s="553"/>
      <c r="AJ15" s="553"/>
      <c r="AK15" s="553"/>
      <c r="AL15" s="553"/>
      <c r="AM15" s="553"/>
      <c r="AN15" s="553"/>
      <c r="AO15" s="553"/>
      <c r="AP15" s="553"/>
      <c r="AQ15" s="553"/>
      <c r="AR15" s="553"/>
      <c r="AS15" s="553"/>
      <c r="AT15" s="553"/>
      <c r="AU15" s="553"/>
    </row>
    <row r="16" spans="2:65" s="69" customFormat="1" ht="25.5" customHeight="1"/>
    <row r="17" spans="1:69" s="67" customFormat="1" ht="44.25" customHeight="1" thickBot="1">
      <c r="B17" s="67" t="s">
        <v>182</v>
      </c>
      <c r="Q17" s="73" t="s">
        <v>183</v>
      </c>
      <c r="T17" s="73"/>
    </row>
    <row r="18" spans="1:69" s="67" customFormat="1" ht="114.75" customHeight="1" thickBot="1">
      <c r="B18" s="605" t="s">
        <v>184</v>
      </c>
      <c r="C18" s="634"/>
      <c r="D18" s="634"/>
      <c r="E18" s="634"/>
      <c r="F18" s="605" t="s">
        <v>185</v>
      </c>
      <c r="G18" s="634"/>
      <c r="H18" s="634"/>
      <c r="I18" s="634"/>
      <c r="J18" s="638" t="s">
        <v>186</v>
      </c>
      <c r="K18" s="638"/>
      <c r="L18" s="638"/>
      <c r="M18" s="638"/>
      <c r="N18" s="605" t="s">
        <v>187</v>
      </c>
      <c r="O18" s="605"/>
      <c r="P18" s="605"/>
      <c r="Q18" s="605"/>
      <c r="R18" s="605" t="s">
        <v>188</v>
      </c>
      <c r="S18" s="605"/>
      <c r="T18" s="605"/>
      <c r="U18" s="605"/>
      <c r="V18" s="605" t="s">
        <v>125</v>
      </c>
      <c r="W18" s="605"/>
      <c r="X18" s="605"/>
      <c r="Y18" s="605"/>
      <c r="Z18" s="605" t="s">
        <v>126</v>
      </c>
      <c r="AA18" s="605"/>
      <c r="AB18" s="605"/>
      <c r="AC18" s="605"/>
      <c r="AD18" s="600" t="s">
        <v>189</v>
      </c>
      <c r="AE18" s="632"/>
      <c r="AF18" s="632"/>
      <c r="AG18" s="633"/>
      <c r="AH18" s="605" t="s">
        <v>128</v>
      </c>
      <c r="AI18" s="605"/>
      <c r="AJ18" s="605"/>
      <c r="AK18" s="605"/>
      <c r="AL18" s="605" t="s">
        <v>190</v>
      </c>
      <c r="AM18" s="605"/>
      <c r="AN18" s="605"/>
      <c r="AO18" s="605"/>
      <c r="AP18" s="605" t="s">
        <v>191</v>
      </c>
      <c r="AQ18" s="605"/>
      <c r="AR18" s="605"/>
      <c r="AS18" s="605"/>
      <c r="AT18" s="634" t="s">
        <v>192</v>
      </c>
      <c r="AU18" s="634"/>
      <c r="AV18" s="634"/>
      <c r="AW18" s="634"/>
      <c r="AX18" s="605" t="s">
        <v>132</v>
      </c>
      <c r="AY18" s="605"/>
      <c r="AZ18" s="605"/>
      <c r="BA18" s="605"/>
      <c r="BB18" s="605" t="s">
        <v>193</v>
      </c>
      <c r="BC18" s="605"/>
      <c r="BD18" s="605"/>
      <c r="BE18" s="605"/>
      <c r="BF18" s="600" t="s">
        <v>194</v>
      </c>
      <c r="BG18" s="632"/>
      <c r="BH18" s="632"/>
      <c r="BI18" s="633"/>
      <c r="BJ18" s="600" t="s">
        <v>135</v>
      </c>
      <c r="BK18" s="632"/>
      <c r="BL18" s="632"/>
      <c r="BM18" s="633"/>
      <c r="BN18" s="600" t="s">
        <v>195</v>
      </c>
      <c r="BO18" s="632"/>
      <c r="BP18" s="632"/>
      <c r="BQ18" s="633"/>
    </row>
    <row r="19" spans="1:69" s="69" customFormat="1" ht="135" customHeight="1" thickBot="1">
      <c r="A19" s="67"/>
      <c r="B19" s="634"/>
      <c r="C19" s="634"/>
      <c r="D19" s="634"/>
      <c r="E19" s="634"/>
      <c r="F19" s="635" t="s">
        <v>196</v>
      </c>
      <c r="G19" s="636"/>
      <c r="H19" s="636"/>
      <c r="I19" s="637"/>
      <c r="J19" s="603" t="s">
        <v>146</v>
      </c>
      <c r="K19" s="603"/>
      <c r="L19" s="603"/>
      <c r="M19" s="603"/>
      <c r="N19" s="603" t="s">
        <v>109</v>
      </c>
      <c r="O19" s="603"/>
      <c r="P19" s="603"/>
      <c r="Q19" s="603"/>
      <c r="R19" s="603" t="s">
        <v>197</v>
      </c>
      <c r="S19" s="604"/>
      <c r="T19" s="604"/>
      <c r="U19" s="604"/>
      <c r="V19" s="603" t="s">
        <v>198</v>
      </c>
      <c r="W19" s="603"/>
      <c r="X19" s="603"/>
      <c r="Y19" s="603"/>
      <c r="Z19" s="603" t="s">
        <v>105</v>
      </c>
      <c r="AA19" s="603"/>
      <c r="AB19" s="603"/>
      <c r="AC19" s="603"/>
      <c r="AD19" s="604" t="s">
        <v>146</v>
      </c>
      <c r="AE19" s="604"/>
      <c r="AF19" s="604"/>
      <c r="AG19" s="604"/>
      <c r="AH19" s="597" t="s">
        <v>147</v>
      </c>
      <c r="AI19" s="597"/>
      <c r="AJ19" s="597"/>
      <c r="AK19" s="597"/>
      <c r="AL19" s="603" t="s">
        <v>199</v>
      </c>
      <c r="AM19" s="603"/>
      <c r="AN19" s="603"/>
      <c r="AO19" s="603"/>
      <c r="AP19" s="603" t="s">
        <v>105</v>
      </c>
      <c r="AQ19" s="603"/>
      <c r="AR19" s="603"/>
      <c r="AS19" s="603"/>
      <c r="AT19" s="600" t="s">
        <v>149</v>
      </c>
      <c r="AU19" s="601"/>
      <c r="AV19" s="601"/>
      <c r="AW19" s="602"/>
      <c r="AX19" s="600" t="s">
        <v>200</v>
      </c>
      <c r="AY19" s="601"/>
      <c r="AZ19" s="601"/>
      <c r="BA19" s="602"/>
      <c r="BB19" s="576" t="s">
        <v>151</v>
      </c>
      <c r="BC19" s="576"/>
      <c r="BD19" s="576"/>
      <c r="BE19" s="576"/>
      <c r="BF19" s="590" t="s">
        <v>152</v>
      </c>
      <c r="BG19" s="591"/>
      <c r="BH19" s="591"/>
      <c r="BI19" s="598"/>
      <c r="BJ19" s="590" t="s">
        <v>152</v>
      </c>
      <c r="BK19" s="591"/>
      <c r="BL19" s="591"/>
      <c r="BM19" s="598"/>
      <c r="BN19" s="590" t="s">
        <v>152</v>
      </c>
      <c r="BO19" s="591"/>
      <c r="BP19" s="591"/>
      <c r="BQ19" s="598"/>
    </row>
    <row r="20" spans="1:69" s="69" customFormat="1" ht="35.25" customHeight="1" thickBot="1">
      <c r="B20" s="74" t="s">
        <v>201</v>
      </c>
      <c r="C20" s="621"/>
      <c r="D20" s="621"/>
      <c r="E20" s="622"/>
      <c r="F20" s="618"/>
      <c r="G20" s="619"/>
      <c r="H20" s="619"/>
      <c r="I20" s="619"/>
      <c r="J20" s="618"/>
      <c r="K20" s="618"/>
      <c r="L20" s="618"/>
      <c r="M20" s="618"/>
      <c r="N20" s="623"/>
      <c r="O20" s="623"/>
      <c r="P20" s="623"/>
      <c r="Q20" s="623"/>
      <c r="R20" s="618"/>
      <c r="S20" s="619"/>
      <c r="T20" s="619"/>
      <c r="U20" s="619"/>
      <c r="V20" s="624"/>
      <c r="W20" s="625"/>
      <c r="X20" s="625"/>
      <c r="Y20" s="626"/>
      <c r="Z20" s="618"/>
      <c r="AA20" s="618"/>
      <c r="AB20" s="618"/>
      <c r="AC20" s="618"/>
      <c r="AD20" s="619"/>
      <c r="AE20" s="619"/>
      <c r="AF20" s="619"/>
      <c r="AG20" s="619"/>
      <c r="AH20" s="618"/>
      <c r="AI20" s="618"/>
      <c r="AJ20" s="618"/>
      <c r="AK20" s="618"/>
      <c r="AL20" s="618"/>
      <c r="AM20" s="618"/>
      <c r="AN20" s="618"/>
      <c r="AO20" s="618"/>
      <c r="AP20" s="618"/>
      <c r="AQ20" s="618"/>
      <c r="AR20" s="618"/>
      <c r="AS20" s="618"/>
      <c r="AT20" s="619"/>
      <c r="AU20" s="619"/>
      <c r="AV20" s="619"/>
      <c r="AW20" s="619"/>
      <c r="AX20" s="619"/>
      <c r="AY20" s="619"/>
      <c r="AZ20" s="619"/>
      <c r="BA20" s="619"/>
      <c r="BB20" s="619"/>
      <c r="BC20" s="619"/>
      <c r="BD20" s="619"/>
      <c r="BE20" s="619"/>
      <c r="BF20" s="620"/>
      <c r="BG20" s="621"/>
      <c r="BH20" s="621"/>
      <c r="BI20" s="622"/>
      <c r="BJ20" s="620"/>
      <c r="BK20" s="621"/>
      <c r="BL20" s="621"/>
      <c r="BM20" s="622"/>
      <c r="BN20" s="620"/>
      <c r="BO20" s="621"/>
      <c r="BP20" s="621"/>
      <c r="BQ20" s="622"/>
    </row>
    <row r="21" spans="1:69" s="69" customFormat="1" ht="35.25" customHeight="1" thickBot="1">
      <c r="B21" s="74" t="s">
        <v>202</v>
      </c>
      <c r="C21" s="621"/>
      <c r="D21" s="621"/>
      <c r="E21" s="622"/>
      <c r="F21" s="618"/>
      <c r="G21" s="619"/>
      <c r="H21" s="619"/>
      <c r="I21" s="619"/>
      <c r="J21" s="618"/>
      <c r="K21" s="618"/>
      <c r="L21" s="618"/>
      <c r="M21" s="618"/>
      <c r="N21" s="618"/>
      <c r="O21" s="618"/>
      <c r="P21" s="618"/>
      <c r="Q21" s="618"/>
      <c r="R21" s="618"/>
      <c r="S21" s="619"/>
      <c r="T21" s="619"/>
      <c r="U21" s="619"/>
      <c r="V21" s="627"/>
      <c r="W21" s="617"/>
      <c r="X21" s="617"/>
      <c r="Y21" s="628"/>
      <c r="Z21" s="618"/>
      <c r="AA21" s="618"/>
      <c r="AB21" s="618"/>
      <c r="AC21" s="618"/>
      <c r="AD21" s="619"/>
      <c r="AE21" s="619"/>
      <c r="AF21" s="619"/>
      <c r="AG21" s="619"/>
      <c r="AH21" s="618"/>
      <c r="AI21" s="618"/>
      <c r="AJ21" s="618"/>
      <c r="AK21" s="618"/>
      <c r="AL21" s="618"/>
      <c r="AM21" s="618"/>
      <c r="AN21" s="618"/>
      <c r="AO21" s="618"/>
      <c r="AP21" s="618"/>
      <c r="AQ21" s="618"/>
      <c r="AR21" s="618"/>
      <c r="AS21" s="618"/>
      <c r="AT21" s="619"/>
      <c r="AU21" s="619"/>
      <c r="AV21" s="619"/>
      <c r="AW21" s="619"/>
      <c r="AX21" s="619"/>
      <c r="AY21" s="619"/>
      <c r="AZ21" s="619"/>
      <c r="BA21" s="619"/>
      <c r="BB21" s="619"/>
      <c r="BC21" s="619"/>
      <c r="BD21" s="619"/>
      <c r="BE21" s="619"/>
      <c r="BF21" s="620"/>
      <c r="BG21" s="621"/>
      <c r="BH21" s="621"/>
      <c r="BI21" s="622"/>
      <c r="BJ21" s="620"/>
      <c r="BK21" s="621"/>
      <c r="BL21" s="621"/>
      <c r="BM21" s="622"/>
      <c r="BN21" s="620"/>
      <c r="BO21" s="621"/>
      <c r="BP21" s="621"/>
      <c r="BQ21" s="622"/>
    </row>
    <row r="22" spans="1:69" s="69" customFormat="1" ht="35.25" customHeight="1" thickBot="1">
      <c r="B22" s="74" t="s">
        <v>203</v>
      </c>
      <c r="C22" s="621"/>
      <c r="D22" s="621"/>
      <c r="E22" s="622"/>
      <c r="F22" s="618"/>
      <c r="G22" s="619"/>
      <c r="H22" s="619"/>
      <c r="I22" s="619"/>
      <c r="J22" s="618"/>
      <c r="K22" s="618"/>
      <c r="L22" s="618"/>
      <c r="M22" s="618"/>
      <c r="N22" s="618"/>
      <c r="O22" s="618"/>
      <c r="P22" s="618"/>
      <c r="Q22" s="618"/>
      <c r="R22" s="618"/>
      <c r="S22" s="619"/>
      <c r="T22" s="619"/>
      <c r="U22" s="619"/>
      <c r="V22" s="629"/>
      <c r="W22" s="630"/>
      <c r="X22" s="630"/>
      <c r="Y22" s="631"/>
      <c r="Z22" s="618"/>
      <c r="AA22" s="618"/>
      <c r="AB22" s="618"/>
      <c r="AC22" s="618"/>
      <c r="AD22" s="619"/>
      <c r="AE22" s="619"/>
      <c r="AF22" s="619"/>
      <c r="AG22" s="619"/>
      <c r="AH22" s="618"/>
      <c r="AI22" s="618"/>
      <c r="AJ22" s="618"/>
      <c r="AK22" s="618"/>
      <c r="AL22" s="618"/>
      <c r="AM22" s="618"/>
      <c r="AN22" s="618"/>
      <c r="AO22" s="618"/>
      <c r="AP22" s="618"/>
      <c r="AQ22" s="618"/>
      <c r="AR22" s="618"/>
      <c r="AS22" s="618"/>
      <c r="AT22" s="619"/>
      <c r="AU22" s="619"/>
      <c r="AV22" s="619"/>
      <c r="AW22" s="619"/>
      <c r="AX22" s="619"/>
      <c r="AY22" s="619"/>
      <c r="AZ22" s="619"/>
      <c r="BA22" s="619"/>
      <c r="BB22" s="619"/>
      <c r="BC22" s="619"/>
      <c r="BD22" s="619"/>
      <c r="BE22" s="619"/>
      <c r="BF22" s="620"/>
      <c r="BG22" s="621"/>
      <c r="BH22" s="621"/>
      <c r="BI22" s="622"/>
      <c r="BJ22" s="620"/>
      <c r="BK22" s="621"/>
      <c r="BL22" s="621"/>
      <c r="BM22" s="622"/>
      <c r="BN22" s="620"/>
      <c r="BO22" s="621"/>
      <c r="BP22" s="621"/>
      <c r="BQ22" s="622"/>
    </row>
    <row r="23" spans="1:69" s="69" customFormat="1" ht="30.75" customHeight="1">
      <c r="B23" s="613"/>
      <c r="C23" s="613"/>
      <c r="D23" s="613"/>
      <c r="E23" s="613"/>
      <c r="F23" s="617"/>
      <c r="G23" s="613"/>
      <c r="H23" s="613"/>
      <c r="I23" s="613"/>
      <c r="J23" s="617"/>
      <c r="K23" s="617"/>
      <c r="L23" s="617"/>
      <c r="M23" s="617"/>
      <c r="N23" s="617"/>
      <c r="O23" s="617"/>
      <c r="P23" s="617"/>
      <c r="Q23" s="617"/>
      <c r="R23" s="617"/>
      <c r="S23" s="613"/>
      <c r="T23" s="613"/>
      <c r="U23" s="613"/>
      <c r="V23" s="617"/>
      <c r="W23" s="617"/>
      <c r="X23" s="617"/>
      <c r="Y23" s="617"/>
      <c r="Z23" s="613"/>
      <c r="AA23" s="613"/>
      <c r="AB23" s="613"/>
      <c r="AC23" s="613"/>
      <c r="AD23" s="617"/>
      <c r="AE23" s="617"/>
      <c r="AF23" s="617"/>
      <c r="AG23" s="617"/>
      <c r="AH23" s="617"/>
      <c r="AI23" s="617"/>
      <c r="AJ23" s="617"/>
      <c r="AK23" s="617"/>
      <c r="AL23" s="617"/>
      <c r="AM23" s="617"/>
      <c r="AN23" s="617"/>
      <c r="AO23" s="617"/>
      <c r="AP23" s="617"/>
      <c r="AQ23" s="617"/>
      <c r="AR23" s="617"/>
      <c r="AS23" s="617"/>
      <c r="AT23" s="613"/>
      <c r="AU23" s="613"/>
      <c r="AV23" s="613"/>
      <c r="AW23" s="613"/>
      <c r="AX23" s="613"/>
      <c r="AY23" s="613"/>
      <c r="AZ23" s="613"/>
      <c r="BA23" s="613"/>
      <c r="BB23" s="75"/>
      <c r="BC23" s="75"/>
      <c r="BD23" s="75"/>
      <c r="BE23" s="75"/>
      <c r="BF23" s="613"/>
      <c r="BG23" s="613"/>
      <c r="BH23" s="613"/>
      <c r="BI23" s="613"/>
      <c r="BJ23" s="613"/>
      <c r="BK23" s="613"/>
      <c r="BL23" s="613"/>
      <c r="BM23" s="613"/>
      <c r="BN23" s="614"/>
      <c r="BO23" s="615"/>
      <c r="BP23" s="615"/>
      <c r="BQ23" s="616"/>
    </row>
    <row r="24" spans="1:69" s="67" customFormat="1" ht="30.75" customHeight="1" thickBot="1">
      <c r="B24" s="584" t="s">
        <v>204</v>
      </c>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4"/>
      <c r="BB24" s="584"/>
      <c r="BC24" s="584"/>
      <c r="BD24" s="584"/>
      <c r="BE24" s="584"/>
      <c r="BF24" s="584"/>
      <c r="BG24" s="584"/>
      <c r="BH24" s="584"/>
      <c r="BI24" s="584"/>
      <c r="BJ24" s="584"/>
      <c r="BK24" s="584"/>
      <c r="BL24" s="584"/>
      <c r="BM24" s="584"/>
      <c r="BN24" s="76"/>
      <c r="BO24" s="76"/>
      <c r="BP24" s="76"/>
      <c r="BQ24" s="76"/>
    </row>
    <row r="25" spans="1:69" s="67" customFormat="1" ht="96" customHeight="1" thickTop="1" thickBot="1">
      <c r="B25" s="597" t="s">
        <v>205</v>
      </c>
      <c r="C25" s="576"/>
      <c r="D25" s="576"/>
      <c r="E25" s="576"/>
      <c r="F25" s="576"/>
      <c r="G25" s="576"/>
      <c r="H25" s="576"/>
      <c r="I25" s="576"/>
      <c r="J25" s="576"/>
      <c r="K25" s="576"/>
      <c r="L25" s="576"/>
      <c r="M25" s="597" t="s">
        <v>206</v>
      </c>
      <c r="N25" s="597"/>
      <c r="O25" s="597"/>
      <c r="P25" s="597"/>
      <c r="Q25" s="597"/>
      <c r="R25" s="597"/>
      <c r="S25" s="597"/>
      <c r="T25" s="597" t="s">
        <v>207</v>
      </c>
      <c r="U25" s="597"/>
      <c r="V25" s="597"/>
      <c r="W25" s="597"/>
      <c r="X25" s="597"/>
      <c r="Y25" s="597"/>
      <c r="Z25" s="597"/>
      <c r="AA25" s="597" t="s">
        <v>208</v>
      </c>
      <c r="AB25" s="576"/>
      <c r="AC25" s="576"/>
      <c r="AD25" s="576"/>
      <c r="AE25" s="576"/>
      <c r="AF25" s="576"/>
      <c r="AG25" s="576"/>
      <c r="AH25" s="576"/>
      <c r="AI25" s="576"/>
      <c r="AJ25" s="576"/>
      <c r="AK25" s="612"/>
      <c r="AL25" s="593" t="s">
        <v>209</v>
      </c>
      <c r="AM25" s="594"/>
      <c r="AN25" s="594"/>
      <c r="AO25" s="594"/>
      <c r="AP25" s="594"/>
      <c r="AQ25" s="594"/>
      <c r="AR25" s="594"/>
      <c r="AS25" s="594"/>
      <c r="AT25" s="594"/>
      <c r="AU25" s="594"/>
      <c r="AV25" s="595"/>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606" t="s">
        <v>210</v>
      </c>
      <c r="C26" s="607"/>
      <c r="D26" s="608">
        <f>N20</f>
        <v>0</v>
      </c>
      <c r="E26" s="608"/>
      <c r="F26" s="608"/>
      <c r="G26" s="608"/>
      <c r="H26" s="608"/>
      <c r="I26" s="608"/>
      <c r="J26" s="608"/>
      <c r="K26" s="580" t="s">
        <v>109</v>
      </c>
      <c r="L26" s="576"/>
      <c r="M26" s="609">
        <f>J20</f>
        <v>0</v>
      </c>
      <c r="N26" s="610"/>
      <c r="O26" s="610"/>
      <c r="P26" s="610"/>
      <c r="Q26" s="610"/>
      <c r="R26" s="610"/>
      <c r="S26" s="77" t="s">
        <v>211</v>
      </c>
      <c r="T26" s="597" t="s">
        <v>212</v>
      </c>
      <c r="U26" s="597"/>
      <c r="V26" s="597"/>
      <c r="W26" s="597"/>
      <c r="X26" s="597"/>
      <c r="Y26" s="597"/>
      <c r="Z26" s="597"/>
      <c r="AA26" s="577">
        <f>M26*17500</f>
        <v>0</v>
      </c>
      <c r="AB26" s="578"/>
      <c r="AC26" s="578"/>
      <c r="AD26" s="578"/>
      <c r="AE26" s="578"/>
      <c r="AF26" s="578"/>
      <c r="AG26" s="578"/>
      <c r="AH26" s="578"/>
      <c r="AI26" s="578"/>
      <c r="AJ26" s="579" t="s">
        <v>109</v>
      </c>
      <c r="AK26" s="579"/>
      <c r="AL26" s="611">
        <f>ROUNDDOWN(MIN(D26,AA26),-3)</f>
        <v>0</v>
      </c>
      <c r="AM26" s="578"/>
      <c r="AN26" s="578"/>
      <c r="AO26" s="578"/>
      <c r="AP26" s="578"/>
      <c r="AQ26" s="578"/>
      <c r="AR26" s="578"/>
      <c r="AS26" s="578"/>
      <c r="AT26" s="578"/>
      <c r="AU26" s="579" t="s">
        <v>109</v>
      </c>
      <c r="AV26" s="579"/>
      <c r="AW26" s="78"/>
      <c r="AX26" s="76"/>
      <c r="AY26" s="76"/>
      <c r="AZ26" s="76"/>
      <c r="BA26" s="79"/>
      <c r="BB26" s="79"/>
      <c r="BC26" s="79"/>
      <c r="BD26" s="79"/>
      <c r="BE26" s="79"/>
      <c r="BN26" s="76"/>
      <c r="BO26" s="76"/>
      <c r="BP26" s="76"/>
      <c r="BQ26" s="76"/>
    </row>
    <row r="27" spans="1:69" s="67" customFormat="1" ht="35.25" customHeight="1" thickBot="1">
      <c r="B27" s="606" t="s">
        <v>213</v>
      </c>
      <c r="C27" s="607"/>
      <c r="D27" s="608">
        <f>N21</f>
        <v>0</v>
      </c>
      <c r="E27" s="608"/>
      <c r="F27" s="608"/>
      <c r="G27" s="608"/>
      <c r="H27" s="608"/>
      <c r="I27" s="608"/>
      <c r="J27" s="608"/>
      <c r="K27" s="580" t="s">
        <v>109</v>
      </c>
      <c r="L27" s="576"/>
      <c r="M27" s="609">
        <f>J21</f>
        <v>0</v>
      </c>
      <c r="N27" s="610"/>
      <c r="O27" s="610"/>
      <c r="P27" s="610"/>
      <c r="Q27" s="610"/>
      <c r="R27" s="610"/>
      <c r="S27" s="77" t="s">
        <v>211</v>
      </c>
      <c r="T27" s="597" t="s">
        <v>212</v>
      </c>
      <c r="U27" s="597"/>
      <c r="V27" s="597"/>
      <c r="W27" s="597"/>
      <c r="X27" s="597"/>
      <c r="Y27" s="597"/>
      <c r="Z27" s="597"/>
      <c r="AA27" s="577">
        <f>M27*17500</f>
        <v>0</v>
      </c>
      <c r="AB27" s="578"/>
      <c r="AC27" s="578"/>
      <c r="AD27" s="578"/>
      <c r="AE27" s="578"/>
      <c r="AF27" s="578"/>
      <c r="AG27" s="578"/>
      <c r="AH27" s="578"/>
      <c r="AI27" s="578"/>
      <c r="AJ27" s="579" t="s">
        <v>109</v>
      </c>
      <c r="AK27" s="579"/>
      <c r="AL27" s="611">
        <f>ROUNDDOWN(MIN(D27,AA27),-3)</f>
        <v>0</v>
      </c>
      <c r="AM27" s="578"/>
      <c r="AN27" s="578"/>
      <c r="AO27" s="578"/>
      <c r="AP27" s="578"/>
      <c r="AQ27" s="578"/>
      <c r="AR27" s="578"/>
      <c r="AS27" s="578"/>
      <c r="AT27" s="578"/>
      <c r="AU27" s="579" t="s">
        <v>109</v>
      </c>
      <c r="AV27" s="579"/>
      <c r="AW27" s="78"/>
      <c r="AX27" s="76"/>
      <c r="AY27" s="76"/>
      <c r="AZ27" s="76"/>
      <c r="BN27" s="76"/>
      <c r="BO27" s="76"/>
      <c r="BP27" s="76"/>
      <c r="BQ27" s="76"/>
    </row>
    <row r="28" spans="1:69" s="67" customFormat="1" ht="35.25" customHeight="1" thickBot="1">
      <c r="B28" s="606" t="s">
        <v>214</v>
      </c>
      <c r="C28" s="607"/>
      <c r="D28" s="608">
        <f>N22</f>
        <v>0</v>
      </c>
      <c r="E28" s="608"/>
      <c r="F28" s="608"/>
      <c r="G28" s="608"/>
      <c r="H28" s="608"/>
      <c r="I28" s="608"/>
      <c r="J28" s="608"/>
      <c r="K28" s="580" t="s">
        <v>109</v>
      </c>
      <c r="L28" s="576"/>
      <c r="M28" s="609">
        <f>J22</f>
        <v>0</v>
      </c>
      <c r="N28" s="610"/>
      <c r="O28" s="610"/>
      <c r="P28" s="610"/>
      <c r="Q28" s="610"/>
      <c r="R28" s="610"/>
      <c r="S28" s="77" t="s">
        <v>211</v>
      </c>
      <c r="T28" s="597" t="s">
        <v>212</v>
      </c>
      <c r="U28" s="597"/>
      <c r="V28" s="597"/>
      <c r="W28" s="597"/>
      <c r="X28" s="597"/>
      <c r="Y28" s="597"/>
      <c r="Z28" s="597"/>
      <c r="AA28" s="577">
        <f>M28*17500</f>
        <v>0</v>
      </c>
      <c r="AB28" s="578"/>
      <c r="AC28" s="578"/>
      <c r="AD28" s="578"/>
      <c r="AE28" s="578"/>
      <c r="AF28" s="578"/>
      <c r="AG28" s="578"/>
      <c r="AH28" s="578"/>
      <c r="AI28" s="578"/>
      <c r="AJ28" s="579" t="s">
        <v>109</v>
      </c>
      <c r="AK28" s="579"/>
      <c r="AL28" s="559">
        <f>ROUNDDOWN(MIN(D28,AA28),-3)</f>
        <v>0</v>
      </c>
      <c r="AM28" s="560"/>
      <c r="AN28" s="560"/>
      <c r="AO28" s="560"/>
      <c r="AP28" s="560"/>
      <c r="AQ28" s="560"/>
      <c r="AR28" s="560"/>
      <c r="AS28" s="560"/>
      <c r="AT28" s="560"/>
      <c r="AU28" s="561" t="s">
        <v>109</v>
      </c>
      <c r="AV28" s="562"/>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84" t="s">
        <v>215</v>
      </c>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4"/>
      <c r="BJ30" s="584"/>
      <c r="BK30" s="584"/>
      <c r="BL30" s="584"/>
      <c r="BM30" s="584"/>
    </row>
    <row r="31" spans="1:69" s="67" customFormat="1" ht="96" customHeight="1" thickBot="1">
      <c r="B31" s="590" t="s">
        <v>122</v>
      </c>
      <c r="C31" s="591"/>
      <c r="D31" s="591"/>
      <c r="E31" s="591"/>
      <c r="F31" s="591"/>
      <c r="G31" s="591"/>
      <c r="H31" s="591"/>
      <c r="I31" s="598"/>
      <c r="J31" s="605" t="s">
        <v>188</v>
      </c>
      <c r="K31" s="605"/>
      <c r="L31" s="605"/>
      <c r="M31" s="605"/>
      <c r="N31" s="597" t="s">
        <v>126</v>
      </c>
      <c r="O31" s="597"/>
      <c r="P31" s="597"/>
      <c r="Q31" s="597"/>
      <c r="R31" s="587" t="s">
        <v>189</v>
      </c>
      <c r="S31" s="588"/>
      <c r="T31" s="588"/>
      <c r="U31" s="589"/>
      <c r="V31" s="597" t="s">
        <v>128</v>
      </c>
      <c r="W31" s="597"/>
      <c r="X31" s="597"/>
      <c r="Y31" s="597"/>
      <c r="Z31" s="585" t="s">
        <v>190</v>
      </c>
      <c r="AA31" s="585"/>
      <c r="AB31" s="585"/>
      <c r="AC31" s="585"/>
      <c r="AD31" s="597" t="s">
        <v>191</v>
      </c>
      <c r="AE31" s="597"/>
      <c r="AF31" s="597"/>
      <c r="AG31" s="597"/>
      <c r="AH31" s="576" t="s">
        <v>192</v>
      </c>
      <c r="AI31" s="576"/>
      <c r="AJ31" s="576"/>
      <c r="AK31" s="576"/>
      <c r="AL31" s="597" t="s">
        <v>132</v>
      </c>
      <c r="AM31" s="597"/>
      <c r="AN31" s="597"/>
      <c r="AO31" s="597"/>
      <c r="AP31" s="597" t="s">
        <v>193</v>
      </c>
      <c r="AQ31" s="597"/>
      <c r="AR31" s="597"/>
      <c r="AS31" s="597"/>
      <c r="AT31" s="590" t="s">
        <v>216</v>
      </c>
      <c r="AU31" s="591"/>
      <c r="AV31" s="591"/>
      <c r="AW31" s="598"/>
      <c r="AX31" s="597" t="s">
        <v>135</v>
      </c>
      <c r="AY31" s="597"/>
      <c r="AZ31" s="597"/>
      <c r="BA31" s="597"/>
      <c r="BB31" s="597" t="s">
        <v>217</v>
      </c>
      <c r="BC31" s="597"/>
      <c r="BD31" s="597"/>
      <c r="BE31" s="597"/>
      <c r="BF31" s="599"/>
      <c r="BG31" s="599"/>
      <c r="BH31" s="599"/>
      <c r="BI31" s="599"/>
      <c r="BJ31" s="599"/>
      <c r="BK31" s="599"/>
      <c r="BL31" s="599"/>
      <c r="BM31" s="599"/>
    </row>
    <row r="32" spans="1:69" s="67" customFormat="1" ht="129" customHeight="1" thickBot="1">
      <c r="B32" s="590"/>
      <c r="C32" s="591"/>
      <c r="D32" s="591"/>
      <c r="E32" s="591"/>
      <c r="F32" s="591"/>
      <c r="G32" s="591"/>
      <c r="H32" s="591"/>
      <c r="I32" s="598"/>
      <c r="J32" s="603" t="s">
        <v>197</v>
      </c>
      <c r="K32" s="604"/>
      <c r="L32" s="604"/>
      <c r="M32" s="604"/>
      <c r="N32" s="603" t="s">
        <v>105</v>
      </c>
      <c r="O32" s="603"/>
      <c r="P32" s="603"/>
      <c r="Q32" s="603"/>
      <c r="R32" s="604" t="s">
        <v>146</v>
      </c>
      <c r="S32" s="604"/>
      <c r="T32" s="604"/>
      <c r="U32" s="604"/>
      <c r="V32" s="597" t="s">
        <v>147</v>
      </c>
      <c r="W32" s="597"/>
      <c r="X32" s="597"/>
      <c r="Y32" s="597"/>
      <c r="Z32" s="603" t="s">
        <v>199</v>
      </c>
      <c r="AA32" s="603"/>
      <c r="AB32" s="603"/>
      <c r="AC32" s="603"/>
      <c r="AD32" s="603" t="s">
        <v>105</v>
      </c>
      <c r="AE32" s="603"/>
      <c r="AF32" s="603"/>
      <c r="AG32" s="603"/>
      <c r="AH32" s="600" t="s">
        <v>149</v>
      </c>
      <c r="AI32" s="601"/>
      <c r="AJ32" s="601"/>
      <c r="AK32" s="602"/>
      <c r="AL32" s="600" t="s">
        <v>200</v>
      </c>
      <c r="AM32" s="601"/>
      <c r="AN32" s="601"/>
      <c r="AO32" s="602"/>
      <c r="AP32" s="576" t="s">
        <v>151</v>
      </c>
      <c r="AQ32" s="576"/>
      <c r="AR32" s="576"/>
      <c r="AS32" s="576"/>
      <c r="AT32" s="597" t="s">
        <v>152</v>
      </c>
      <c r="AU32" s="576"/>
      <c r="AV32" s="576"/>
      <c r="AW32" s="576"/>
      <c r="AX32" s="597" t="s">
        <v>152</v>
      </c>
      <c r="AY32" s="576"/>
      <c r="AZ32" s="576"/>
      <c r="BA32" s="576"/>
      <c r="BB32" s="597" t="s">
        <v>152</v>
      </c>
      <c r="BC32" s="576"/>
      <c r="BD32" s="576"/>
      <c r="BE32" s="576"/>
      <c r="BF32" s="599"/>
      <c r="BG32" s="553"/>
      <c r="BH32" s="553"/>
      <c r="BI32" s="553"/>
      <c r="BJ32" s="599"/>
      <c r="BK32" s="553"/>
      <c r="BL32" s="553"/>
      <c r="BM32" s="553"/>
    </row>
    <row r="33" spans="2:65" s="67" customFormat="1" ht="35.25" customHeight="1" thickBot="1">
      <c r="B33" s="590" t="s">
        <v>218</v>
      </c>
      <c r="C33" s="591"/>
      <c r="D33" s="591"/>
      <c r="E33" s="591"/>
      <c r="F33" s="591"/>
      <c r="G33" s="591"/>
      <c r="H33" s="591"/>
      <c r="I33" s="598"/>
      <c r="J33" s="597"/>
      <c r="K33" s="576"/>
      <c r="L33" s="576"/>
      <c r="M33" s="576"/>
      <c r="N33" s="597"/>
      <c r="O33" s="597"/>
      <c r="P33" s="597"/>
      <c r="Q33" s="597"/>
      <c r="R33" s="576"/>
      <c r="S33" s="576"/>
      <c r="T33" s="576"/>
      <c r="U33" s="576"/>
      <c r="V33" s="597"/>
      <c r="W33" s="597"/>
      <c r="X33" s="597"/>
      <c r="Y33" s="597"/>
      <c r="Z33" s="597"/>
      <c r="AA33" s="597"/>
      <c r="AB33" s="597"/>
      <c r="AC33" s="597"/>
      <c r="AD33" s="597"/>
      <c r="AE33" s="597"/>
      <c r="AF33" s="597"/>
      <c r="AG33" s="597"/>
      <c r="AH33" s="576"/>
      <c r="AI33" s="576"/>
      <c r="AJ33" s="576"/>
      <c r="AK33" s="576"/>
      <c r="AL33" s="576"/>
      <c r="AM33" s="576"/>
      <c r="AN33" s="576"/>
      <c r="AO33" s="576"/>
      <c r="AP33" s="576"/>
      <c r="AQ33" s="576"/>
      <c r="AR33" s="576"/>
      <c r="AS33" s="576"/>
      <c r="AT33" s="576"/>
      <c r="AU33" s="576"/>
      <c r="AV33" s="576"/>
      <c r="AW33" s="576"/>
      <c r="AX33" s="576"/>
      <c r="AY33" s="576"/>
      <c r="AZ33" s="576"/>
      <c r="BA33" s="576"/>
      <c r="BB33" s="576"/>
      <c r="BC33" s="576"/>
      <c r="BD33" s="576"/>
      <c r="BE33" s="576"/>
      <c r="BF33" s="553"/>
      <c r="BG33" s="553"/>
      <c r="BH33" s="553"/>
      <c r="BI33" s="553"/>
      <c r="BJ33" s="553"/>
      <c r="BK33" s="553"/>
      <c r="BL33" s="553"/>
      <c r="BM33" s="553"/>
    </row>
    <row r="34" spans="2:65" s="67" customFormat="1" ht="35.25" customHeight="1" thickBot="1">
      <c r="B34" s="590" t="s">
        <v>219</v>
      </c>
      <c r="C34" s="591"/>
      <c r="D34" s="591"/>
      <c r="E34" s="591"/>
      <c r="F34" s="591"/>
      <c r="G34" s="591"/>
      <c r="H34" s="591"/>
      <c r="I34" s="598"/>
      <c r="J34" s="597"/>
      <c r="K34" s="576"/>
      <c r="L34" s="576"/>
      <c r="M34" s="576"/>
      <c r="N34" s="597"/>
      <c r="O34" s="597"/>
      <c r="P34" s="597"/>
      <c r="Q34" s="597"/>
      <c r="R34" s="576"/>
      <c r="S34" s="576"/>
      <c r="T34" s="576"/>
      <c r="U34" s="576"/>
      <c r="V34" s="597"/>
      <c r="W34" s="597"/>
      <c r="X34" s="597"/>
      <c r="Y34" s="597"/>
      <c r="Z34" s="597"/>
      <c r="AA34" s="597"/>
      <c r="AB34" s="597"/>
      <c r="AC34" s="597"/>
      <c r="AD34" s="597"/>
      <c r="AE34" s="597"/>
      <c r="AF34" s="597"/>
      <c r="AG34" s="597"/>
      <c r="AH34" s="576"/>
      <c r="AI34" s="576"/>
      <c r="AJ34" s="576"/>
      <c r="AK34" s="576"/>
      <c r="AL34" s="576"/>
      <c r="AM34" s="576"/>
      <c r="AN34" s="576"/>
      <c r="AO34" s="576"/>
      <c r="AP34" s="576"/>
      <c r="AQ34" s="576"/>
      <c r="AR34" s="576"/>
      <c r="AS34" s="576"/>
      <c r="AT34" s="576"/>
      <c r="AU34" s="576"/>
      <c r="AV34" s="576"/>
      <c r="AW34" s="576"/>
      <c r="AX34" s="576"/>
      <c r="AY34" s="576"/>
      <c r="AZ34" s="576"/>
      <c r="BA34" s="576"/>
      <c r="BB34" s="576"/>
      <c r="BC34" s="576"/>
      <c r="BD34" s="576"/>
      <c r="BE34" s="576"/>
      <c r="BF34" s="553"/>
      <c r="BG34" s="553"/>
      <c r="BH34" s="553"/>
      <c r="BI34" s="553"/>
      <c r="BJ34" s="553"/>
      <c r="BK34" s="553"/>
      <c r="BL34" s="553"/>
      <c r="BM34" s="553"/>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84" t="s">
        <v>220</v>
      </c>
      <c r="C36" s="584"/>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row>
    <row r="37" spans="2:65" s="67" customFormat="1" ht="96" customHeight="1" thickTop="1" thickBot="1">
      <c r="B37" s="576"/>
      <c r="C37" s="576"/>
      <c r="D37" s="576"/>
      <c r="E37" s="576"/>
      <c r="F37" s="576"/>
      <c r="G37" s="576"/>
      <c r="H37" s="576"/>
      <c r="I37" s="576"/>
      <c r="J37" s="576"/>
      <c r="K37" s="576"/>
      <c r="L37" s="576"/>
      <c r="M37" s="576"/>
      <c r="N37" s="576"/>
      <c r="O37" s="585" t="s">
        <v>221</v>
      </c>
      <c r="P37" s="586"/>
      <c r="Q37" s="586"/>
      <c r="R37" s="586"/>
      <c r="S37" s="586"/>
      <c r="T37" s="586"/>
      <c r="U37" s="586"/>
      <c r="V37" s="587" t="s">
        <v>222</v>
      </c>
      <c r="W37" s="588"/>
      <c r="X37" s="589"/>
      <c r="Y37" s="590" t="s">
        <v>223</v>
      </c>
      <c r="Z37" s="591"/>
      <c r="AA37" s="591"/>
      <c r="AB37" s="591"/>
      <c r="AC37" s="591"/>
      <c r="AD37" s="591"/>
      <c r="AE37" s="592"/>
      <c r="AF37" s="593" t="s">
        <v>224</v>
      </c>
      <c r="AG37" s="594"/>
      <c r="AH37" s="594"/>
      <c r="AI37" s="594"/>
      <c r="AJ37" s="594"/>
      <c r="AK37" s="594"/>
      <c r="AL37" s="595"/>
      <c r="AM37" s="596"/>
      <c r="AN37" s="553"/>
      <c r="AO37" s="553"/>
      <c r="AP37" s="553"/>
      <c r="AQ37" s="553"/>
      <c r="AR37" s="553"/>
      <c r="AS37" s="553"/>
    </row>
    <row r="38" spans="2:65" s="67" customFormat="1" ht="35.25" customHeight="1" thickBot="1">
      <c r="B38" s="576" t="s">
        <v>225</v>
      </c>
      <c r="C38" s="576"/>
      <c r="D38" s="576"/>
      <c r="E38" s="576"/>
      <c r="F38" s="576"/>
      <c r="G38" s="576"/>
      <c r="H38" s="576"/>
      <c r="I38" s="576"/>
      <c r="J38" s="576"/>
      <c r="K38" s="576"/>
      <c r="L38" s="576"/>
      <c r="M38" s="576"/>
      <c r="N38" s="576"/>
      <c r="O38" s="577">
        <v>0</v>
      </c>
      <c r="P38" s="578"/>
      <c r="Q38" s="578"/>
      <c r="R38" s="578"/>
      <c r="S38" s="578"/>
      <c r="T38" s="579" t="s">
        <v>109</v>
      </c>
      <c r="U38" s="580"/>
      <c r="V38" s="581"/>
      <c r="W38" s="582"/>
      <c r="X38" s="583"/>
      <c r="Y38" s="87"/>
      <c r="Z38" s="578">
        <v>1030000</v>
      </c>
      <c r="AA38" s="578"/>
      <c r="AB38" s="578"/>
      <c r="AC38" s="578"/>
      <c r="AD38" s="579" t="s">
        <v>109</v>
      </c>
      <c r="AE38" s="580"/>
      <c r="AF38" s="559">
        <f>ROUNDDOWN(MIN(O38,Y38),-3)</f>
        <v>0</v>
      </c>
      <c r="AG38" s="560"/>
      <c r="AH38" s="560"/>
      <c r="AI38" s="560"/>
      <c r="AJ38" s="560"/>
      <c r="AK38" s="561" t="s">
        <v>109</v>
      </c>
      <c r="AL38" s="562"/>
      <c r="AM38" s="553"/>
      <c r="AN38" s="553"/>
      <c r="AO38" s="553"/>
      <c r="AP38" s="553"/>
      <c r="AQ38" s="553"/>
      <c r="AR38" s="553"/>
      <c r="AS38" s="553"/>
      <c r="AT38" s="88"/>
      <c r="AU38" s="88"/>
      <c r="AV38" s="88"/>
    </row>
    <row r="39" spans="2:65" s="67" customFormat="1" ht="65.25" customHeight="1" thickTop="1">
      <c r="B39" s="563" t="s">
        <v>226</v>
      </c>
      <c r="C39" s="561"/>
      <c r="D39" s="561"/>
      <c r="E39" s="561"/>
      <c r="F39" s="561"/>
      <c r="G39" s="561"/>
      <c r="H39" s="561"/>
      <c r="I39" s="561"/>
      <c r="J39" s="561"/>
      <c r="K39" s="561"/>
      <c r="L39" s="561"/>
      <c r="M39" s="561"/>
      <c r="N39" s="561"/>
      <c r="O39" s="566">
        <v>0</v>
      </c>
      <c r="P39" s="560"/>
      <c r="Q39" s="560"/>
      <c r="R39" s="560"/>
      <c r="S39" s="560"/>
      <c r="T39" s="561" t="s">
        <v>109</v>
      </c>
      <c r="U39" s="569"/>
      <c r="V39" s="571" t="s">
        <v>104</v>
      </c>
      <c r="W39" s="561"/>
      <c r="X39" s="569"/>
      <c r="Y39" s="89"/>
      <c r="Z39" s="560">
        <v>310000</v>
      </c>
      <c r="AA39" s="560"/>
      <c r="AB39" s="560"/>
      <c r="AC39" s="560"/>
      <c r="AD39" s="561" t="s">
        <v>109</v>
      </c>
      <c r="AE39" s="561"/>
      <c r="AF39" s="572">
        <f>ROUNDDOWN(MIN(O39,IF(V39="無",Z39,Z40)),-3)</f>
        <v>0</v>
      </c>
      <c r="AG39" s="573"/>
      <c r="AH39" s="573"/>
      <c r="AI39" s="573"/>
      <c r="AJ39" s="573"/>
      <c r="AK39" s="549" t="s">
        <v>109</v>
      </c>
      <c r="AL39" s="550"/>
      <c r="AM39" s="553"/>
      <c r="AN39" s="553"/>
      <c r="AO39" s="553"/>
      <c r="AP39" s="553"/>
      <c r="AQ39" s="553"/>
      <c r="AR39" s="553"/>
      <c r="AS39" s="553"/>
      <c r="AU39" s="67" t="s">
        <v>227</v>
      </c>
    </row>
    <row r="40" spans="2:65" s="67" customFormat="1" ht="65.25" customHeight="1" thickBot="1">
      <c r="B40" s="564"/>
      <c r="C40" s="565"/>
      <c r="D40" s="565"/>
      <c r="E40" s="565"/>
      <c r="F40" s="565"/>
      <c r="G40" s="565"/>
      <c r="H40" s="565"/>
      <c r="I40" s="565"/>
      <c r="J40" s="565"/>
      <c r="K40" s="565"/>
      <c r="L40" s="565"/>
      <c r="M40" s="565"/>
      <c r="N40" s="565"/>
      <c r="O40" s="567"/>
      <c r="P40" s="568"/>
      <c r="Q40" s="568"/>
      <c r="R40" s="568"/>
      <c r="S40" s="568"/>
      <c r="T40" s="565"/>
      <c r="U40" s="570"/>
      <c r="V40" s="564"/>
      <c r="W40" s="565"/>
      <c r="X40" s="570"/>
      <c r="Y40" s="90"/>
      <c r="Z40" s="554">
        <v>378000</v>
      </c>
      <c r="AA40" s="554"/>
      <c r="AB40" s="554"/>
      <c r="AC40" s="554"/>
      <c r="AD40" s="555" t="s">
        <v>228</v>
      </c>
      <c r="AE40" s="556"/>
      <c r="AF40" s="574"/>
      <c r="AG40" s="575"/>
      <c r="AH40" s="575"/>
      <c r="AI40" s="575"/>
      <c r="AJ40" s="575"/>
      <c r="AK40" s="551"/>
      <c r="AL40" s="552"/>
      <c r="AM40" s="76"/>
      <c r="AN40" s="76"/>
      <c r="AO40" s="76"/>
      <c r="AP40" s="76"/>
      <c r="AQ40" s="76"/>
      <c r="AR40" s="76"/>
      <c r="AS40" s="76"/>
    </row>
    <row r="41" spans="2:65" ht="82.5" customHeight="1">
      <c r="B41" s="557" t="s">
        <v>229</v>
      </c>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c r="AU41" s="558"/>
      <c r="AV41" s="558"/>
      <c r="AW41" s="558"/>
      <c r="AX41" s="558"/>
      <c r="AY41" s="558"/>
      <c r="AZ41" s="558"/>
      <c r="BA41" s="558"/>
      <c r="BB41" s="558"/>
      <c r="BC41" s="558"/>
      <c r="BD41" s="558"/>
      <c r="BE41" s="558"/>
      <c r="BF41" s="558"/>
      <c r="BG41" s="558"/>
      <c r="BH41" s="558"/>
      <c r="BI41" s="558"/>
      <c r="BJ41" s="558"/>
      <c r="BK41" s="558"/>
      <c r="BL41" s="558"/>
      <c r="BM41" s="558"/>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C07A-EE5D-4588-A2C4-3192C17127F9}">
  <sheetPr>
    <tabColor theme="9" tint="0.59999389629810485"/>
  </sheetPr>
  <dimension ref="A1:K50"/>
  <sheetViews>
    <sheetView view="pageBreakPreview" topLeftCell="A22" zoomScale="85" zoomScaleNormal="100" zoomScaleSheetLayoutView="85" workbookViewId="0">
      <selection activeCell="M31" sqref="M31"/>
    </sheetView>
  </sheetViews>
  <sheetFormatPr defaultColWidth="9" defaultRowHeight="12"/>
  <cols>
    <col min="1" max="1" width="11.25" style="217" customWidth="1"/>
    <col min="2" max="4" width="10" style="217" customWidth="1"/>
    <col min="5" max="5" width="9.5" style="217" customWidth="1"/>
    <col min="6" max="18" width="10" style="217" customWidth="1"/>
    <col min="19" max="16384" width="9" style="217"/>
  </cols>
  <sheetData>
    <row r="1" spans="1:11">
      <c r="A1" s="217" t="s">
        <v>475</v>
      </c>
    </row>
    <row r="2" spans="1:11" ht="18" customHeight="1">
      <c r="A2" s="487" t="s">
        <v>476</v>
      </c>
      <c r="B2" s="487"/>
      <c r="C2" s="487"/>
      <c r="D2" s="487"/>
      <c r="E2" s="487"/>
      <c r="F2" s="487"/>
      <c r="G2" s="487"/>
      <c r="H2" s="487"/>
      <c r="I2" s="487"/>
      <c r="J2" s="487"/>
      <c r="K2" s="487"/>
    </row>
    <row r="5" spans="1:11" ht="18.75" customHeight="1">
      <c r="A5" s="239" t="s">
        <v>56</v>
      </c>
      <c r="B5" s="659" t="s">
        <v>415</v>
      </c>
      <c r="C5" s="660"/>
      <c r="D5" s="660"/>
      <c r="E5" s="660"/>
      <c r="F5" s="660"/>
      <c r="G5" s="661"/>
    </row>
    <row r="6" spans="1:11" ht="12" customHeight="1">
      <c r="A6" s="215"/>
      <c r="B6" s="96"/>
      <c r="C6" s="96"/>
      <c r="D6" s="96"/>
      <c r="E6" s="96"/>
      <c r="F6" s="96"/>
    </row>
    <row r="8" spans="1:11">
      <c r="A8" s="467" t="s">
        <v>230</v>
      </c>
      <c r="B8" s="467"/>
      <c r="C8" s="467"/>
      <c r="D8" s="467" t="s">
        <v>259</v>
      </c>
      <c r="E8" s="467"/>
      <c r="F8" s="467"/>
      <c r="G8" s="467" t="s">
        <v>231</v>
      </c>
      <c r="H8" s="467"/>
      <c r="I8" s="467"/>
      <c r="J8" s="467"/>
      <c r="K8" s="467"/>
    </row>
    <row r="9" spans="1:11" ht="18.75" customHeight="1">
      <c r="A9" s="658" t="s">
        <v>410</v>
      </c>
      <c r="B9" s="658"/>
      <c r="C9" s="658"/>
      <c r="D9" s="658" t="s">
        <v>477</v>
      </c>
      <c r="E9" s="658"/>
      <c r="F9" s="658"/>
      <c r="G9" s="658" t="s">
        <v>478</v>
      </c>
      <c r="H9" s="658"/>
      <c r="I9" s="658"/>
      <c r="J9" s="658"/>
      <c r="K9" s="658"/>
    </row>
    <row r="10" spans="1:11" ht="12" customHeight="1">
      <c r="A10" s="218"/>
      <c r="B10" s="218"/>
      <c r="C10" s="218"/>
      <c r="D10" s="218"/>
      <c r="E10" s="218"/>
      <c r="F10" s="218"/>
      <c r="G10" s="218"/>
      <c r="H10" s="218"/>
      <c r="I10" s="218"/>
      <c r="J10" s="218"/>
      <c r="K10" s="218"/>
    </row>
    <row r="11" spans="1:11" ht="12" customHeight="1">
      <c r="A11" s="218"/>
      <c r="B11" s="218"/>
      <c r="C11" s="218"/>
      <c r="D11" s="218"/>
      <c r="E11" s="218"/>
      <c r="F11" s="218"/>
      <c r="G11" s="218"/>
      <c r="H11" s="218"/>
      <c r="I11" s="218"/>
      <c r="J11" s="218"/>
      <c r="K11" s="218"/>
    </row>
    <row r="12" spans="1:11">
      <c r="A12" s="217" t="s">
        <v>260</v>
      </c>
    </row>
    <row r="13" spans="1:11" ht="3.75" customHeight="1"/>
    <row r="14" spans="1:11">
      <c r="A14" s="489" t="s">
        <v>232</v>
      </c>
      <c r="B14" s="491" t="s">
        <v>235</v>
      </c>
      <c r="C14" s="491"/>
      <c r="D14" s="491"/>
      <c r="E14" s="491"/>
      <c r="F14" s="491"/>
      <c r="G14" s="491" t="s">
        <v>236</v>
      </c>
      <c r="H14" s="491"/>
      <c r="I14" s="491"/>
      <c r="J14" s="491"/>
      <c r="K14" s="491"/>
    </row>
    <row r="15" spans="1:11" ht="18.75" customHeight="1">
      <c r="A15" s="490"/>
      <c r="B15" s="238" t="s">
        <v>319</v>
      </c>
      <c r="C15" s="359" t="s">
        <v>479</v>
      </c>
      <c r="D15" s="241" t="s">
        <v>321</v>
      </c>
      <c r="E15" s="241" t="s">
        <v>322</v>
      </c>
      <c r="F15" s="359" t="s">
        <v>480</v>
      </c>
      <c r="G15" s="238" t="s">
        <v>319</v>
      </c>
      <c r="H15" s="359" t="s">
        <v>481</v>
      </c>
      <c r="I15" s="241" t="s">
        <v>321</v>
      </c>
      <c r="J15" s="241" t="s">
        <v>322</v>
      </c>
      <c r="K15" s="359" t="s">
        <v>480</v>
      </c>
    </row>
    <row r="16" spans="1:11" ht="18.75" customHeight="1">
      <c r="A16" s="239" t="s">
        <v>249</v>
      </c>
      <c r="B16" s="662" t="s">
        <v>482</v>
      </c>
      <c r="C16" s="662"/>
      <c r="D16" s="662"/>
      <c r="E16" s="662"/>
      <c r="F16" s="662"/>
      <c r="G16" s="662" t="s">
        <v>482</v>
      </c>
      <c r="H16" s="662"/>
      <c r="I16" s="662"/>
      <c r="J16" s="662"/>
      <c r="K16" s="662"/>
    </row>
    <row r="17" spans="1:11" ht="18.75" customHeight="1">
      <c r="A17" s="240" t="s">
        <v>277</v>
      </c>
      <c r="B17" s="117" t="s">
        <v>323</v>
      </c>
      <c r="C17" s="360">
        <v>1</v>
      </c>
      <c r="D17" s="118" t="s">
        <v>324</v>
      </c>
      <c r="E17" s="132"/>
      <c r="F17" s="120" t="s">
        <v>325</v>
      </c>
      <c r="G17" s="132"/>
      <c r="H17" s="119" t="s">
        <v>326</v>
      </c>
      <c r="I17" s="361">
        <v>1</v>
      </c>
      <c r="J17" s="119" t="s">
        <v>327</v>
      </c>
      <c r="K17" s="210">
        <f>C17+E17+G17+I17</f>
        <v>2</v>
      </c>
    </row>
    <row r="18" spans="1:11">
      <c r="A18" s="495" t="s">
        <v>239</v>
      </c>
      <c r="B18" s="491" t="s">
        <v>237</v>
      </c>
      <c r="C18" s="491"/>
      <c r="D18" s="491"/>
      <c r="E18" s="491"/>
      <c r="F18" s="491"/>
      <c r="G18" s="491" t="s">
        <v>238</v>
      </c>
      <c r="H18" s="491"/>
      <c r="I18" s="491"/>
      <c r="J18" s="491"/>
      <c r="K18" s="491"/>
    </row>
    <row r="19" spans="1:11" ht="18.75" customHeight="1">
      <c r="A19" s="490"/>
      <c r="B19" s="662" t="s">
        <v>62</v>
      </c>
      <c r="C19" s="662"/>
      <c r="D19" s="662"/>
      <c r="E19" s="662"/>
      <c r="F19" s="662"/>
      <c r="G19" s="662" t="s">
        <v>62</v>
      </c>
      <c r="H19" s="662"/>
      <c r="I19" s="662"/>
      <c r="J19" s="662"/>
      <c r="K19" s="662"/>
    </row>
    <row r="20" spans="1:11" ht="12" customHeight="1">
      <c r="A20" s="497" t="s">
        <v>240</v>
      </c>
      <c r="B20" s="239" t="s">
        <v>241</v>
      </c>
      <c r="C20" s="467" t="s">
        <v>242</v>
      </c>
      <c r="D20" s="467"/>
      <c r="E20" s="467"/>
      <c r="F20" s="467"/>
      <c r="G20" s="467"/>
      <c r="H20" s="467"/>
      <c r="I20" s="467"/>
      <c r="J20" s="467"/>
      <c r="K20" s="467"/>
    </row>
    <row r="21" spans="1:11">
      <c r="A21" s="497"/>
      <c r="B21" s="662" t="s">
        <v>104</v>
      </c>
      <c r="C21" s="239" t="s">
        <v>243</v>
      </c>
      <c r="D21" s="239" t="s">
        <v>244</v>
      </c>
      <c r="E21" s="239" t="s">
        <v>245</v>
      </c>
      <c r="F21" s="484" t="s">
        <v>238</v>
      </c>
      <c r="G21" s="486"/>
      <c r="H21" s="491" t="s">
        <v>246</v>
      </c>
      <c r="I21" s="491"/>
      <c r="J21" s="491"/>
      <c r="K21" s="491"/>
    </row>
    <row r="22" spans="1:11" ht="18.75" customHeight="1">
      <c r="A22" s="497"/>
      <c r="B22" s="662"/>
      <c r="C22" s="362" t="s">
        <v>483</v>
      </c>
      <c r="D22" s="363">
        <v>7</v>
      </c>
      <c r="E22" s="364" t="s">
        <v>484</v>
      </c>
      <c r="F22" s="663" t="s">
        <v>485</v>
      </c>
      <c r="G22" s="663"/>
      <c r="H22" s="216" t="s">
        <v>247</v>
      </c>
      <c r="I22" s="365" t="s">
        <v>486</v>
      </c>
      <c r="J22" s="216" t="s">
        <v>248</v>
      </c>
      <c r="K22" s="366" t="s">
        <v>487</v>
      </c>
    </row>
    <row r="23" spans="1:11" ht="18.75" customHeight="1">
      <c r="A23" s="497"/>
      <c r="B23" s="662"/>
      <c r="C23" s="124"/>
      <c r="D23" s="125"/>
      <c r="E23" s="126"/>
      <c r="F23" s="496"/>
      <c r="G23" s="496"/>
      <c r="H23" s="216" t="s">
        <v>247</v>
      </c>
      <c r="I23" s="127"/>
      <c r="J23" s="216" t="s">
        <v>248</v>
      </c>
      <c r="K23" s="237"/>
    </row>
    <row r="26" spans="1:11">
      <c r="A26" s="217" t="s">
        <v>261</v>
      </c>
    </row>
    <row r="27" spans="1:11" ht="3.75" customHeight="1"/>
    <row r="28" spans="1:11" ht="19.5" customHeight="1">
      <c r="A28" s="500" t="s">
        <v>37</v>
      </c>
      <c r="B28" s="501"/>
      <c r="C28" s="465" t="s">
        <v>488</v>
      </c>
      <c r="D28" s="100"/>
      <c r="E28" s="465" t="s">
        <v>489</v>
      </c>
      <c r="F28" s="101"/>
      <c r="G28" s="465" t="s">
        <v>490</v>
      </c>
      <c r="H28" s="101"/>
      <c r="I28" s="465" t="s">
        <v>491</v>
      </c>
      <c r="J28" s="101"/>
      <c r="K28" s="452" t="s">
        <v>233</v>
      </c>
    </row>
    <row r="29" spans="1:11" ht="24" customHeight="1">
      <c r="A29" s="502"/>
      <c r="B29" s="503"/>
      <c r="C29" s="466"/>
      <c r="D29" s="214" t="s">
        <v>309</v>
      </c>
      <c r="E29" s="466"/>
      <c r="F29" s="214" t="s">
        <v>309</v>
      </c>
      <c r="G29" s="466"/>
      <c r="H29" s="214" t="s">
        <v>309</v>
      </c>
      <c r="I29" s="466"/>
      <c r="J29" s="214" t="s">
        <v>309</v>
      </c>
      <c r="K29" s="453"/>
    </row>
    <row r="30" spans="1:11" ht="30" customHeight="1">
      <c r="A30" s="470" t="s">
        <v>328</v>
      </c>
      <c r="B30" s="471"/>
      <c r="C30" s="363">
        <v>7</v>
      </c>
      <c r="D30" s="363"/>
      <c r="E30" s="367">
        <v>8</v>
      </c>
      <c r="F30" s="125"/>
      <c r="G30" s="129"/>
      <c r="H30" s="125"/>
      <c r="I30" s="129"/>
      <c r="J30" s="125"/>
      <c r="K30" s="97">
        <f>IF(SUM(C30+E30+G30+I30)=0,"",SUM(C30+E30+G30+I30))</f>
        <v>15</v>
      </c>
    </row>
    <row r="31" spans="1:11" ht="15" customHeight="1">
      <c r="A31" s="498" t="s">
        <v>329</v>
      </c>
      <c r="B31" s="499"/>
      <c r="C31" s="368">
        <v>7</v>
      </c>
      <c r="D31" s="368"/>
      <c r="E31" s="369">
        <v>8</v>
      </c>
      <c r="F31" s="161"/>
      <c r="G31" s="162"/>
      <c r="H31" s="161"/>
      <c r="I31" s="162"/>
      <c r="J31" s="161"/>
      <c r="K31" s="98">
        <f t="shared" ref="K31:K32" si="0">IF(SUM(C31+E31+G31+I31)=0,"",SUM(C31+E31+G31+I31))</f>
        <v>15</v>
      </c>
    </row>
    <row r="32" spans="1:11" ht="15" customHeight="1">
      <c r="A32" s="498"/>
      <c r="B32" s="499"/>
      <c r="C32" s="370">
        <v>7</v>
      </c>
      <c r="D32" s="370"/>
      <c r="E32" s="370">
        <v>8</v>
      </c>
      <c r="F32" s="130"/>
      <c r="G32" s="130"/>
      <c r="H32" s="130"/>
      <c r="I32" s="130"/>
      <c r="J32" s="130"/>
      <c r="K32" s="99">
        <f t="shared" si="0"/>
        <v>15</v>
      </c>
    </row>
    <row r="33" spans="1:11" ht="39" customHeight="1">
      <c r="A33" s="470" t="s">
        <v>492</v>
      </c>
      <c r="B33" s="471"/>
      <c r="C33" s="664">
        <v>2</v>
      </c>
      <c r="D33" s="665"/>
      <c r="E33" s="664">
        <v>2</v>
      </c>
      <c r="F33" s="665"/>
      <c r="G33" s="472"/>
      <c r="H33" s="473"/>
      <c r="I33" s="472"/>
      <c r="J33" s="473"/>
      <c r="K33" s="97">
        <f>IF(SUM(C33+E33+G33+I33)=0,"",SUM(C33+E33+G33+I33))</f>
        <v>4</v>
      </c>
    </row>
    <row r="34" spans="1:11" ht="12" customHeight="1">
      <c r="A34" s="469" t="s">
        <v>310</v>
      </c>
      <c r="B34" s="469"/>
      <c r="C34" s="469"/>
      <c r="D34" s="469"/>
      <c r="E34" s="469"/>
      <c r="F34" s="469"/>
      <c r="G34" s="469"/>
      <c r="H34" s="469"/>
      <c r="I34" s="469"/>
      <c r="J34" s="469"/>
      <c r="K34" s="469"/>
    </row>
    <row r="36" spans="1:11">
      <c r="A36" s="217" t="s">
        <v>262</v>
      </c>
    </row>
    <row r="37" spans="1:11" ht="3.75" customHeight="1"/>
    <row r="38" spans="1:11" ht="18.75" customHeight="1">
      <c r="A38" s="454"/>
      <c r="B38" s="455"/>
      <c r="C38" s="455"/>
      <c r="D38" s="455"/>
      <c r="E38" s="455"/>
      <c r="F38" s="455"/>
      <c r="G38" s="455"/>
      <c r="H38" s="455"/>
      <c r="I38" s="455"/>
      <c r="J38" s="455"/>
      <c r="K38" s="456"/>
    </row>
    <row r="39" spans="1:11" ht="18.75" customHeight="1">
      <c r="A39" s="457"/>
      <c r="B39" s="458"/>
      <c r="C39" s="458"/>
      <c r="D39" s="458"/>
      <c r="E39" s="458"/>
      <c r="F39" s="458"/>
      <c r="G39" s="458"/>
      <c r="H39" s="458"/>
      <c r="I39" s="458"/>
      <c r="J39" s="458"/>
      <c r="K39" s="459"/>
    </row>
    <row r="40" spans="1:11" ht="18.75" customHeight="1">
      <c r="A40" s="457"/>
      <c r="B40" s="458"/>
      <c r="C40" s="458"/>
      <c r="D40" s="458"/>
      <c r="E40" s="458"/>
      <c r="F40" s="458"/>
      <c r="G40" s="458"/>
      <c r="H40" s="458"/>
      <c r="I40" s="458"/>
      <c r="J40" s="458"/>
      <c r="K40" s="459"/>
    </row>
    <row r="41" spans="1:11" ht="18.75" customHeight="1">
      <c r="A41" s="460"/>
      <c r="B41" s="461"/>
      <c r="C41" s="461"/>
      <c r="D41" s="461"/>
      <c r="E41" s="461"/>
      <c r="F41" s="461"/>
      <c r="G41" s="461"/>
      <c r="H41" s="461"/>
      <c r="I41" s="461"/>
      <c r="J41" s="461"/>
      <c r="K41" s="462"/>
    </row>
    <row r="44" spans="1:11">
      <c r="A44" s="217" t="s">
        <v>278</v>
      </c>
    </row>
    <row r="45" spans="1:11" ht="3.75" customHeight="1"/>
    <row r="46" spans="1:11" ht="18.75" customHeight="1">
      <c r="A46" s="371" t="s">
        <v>411</v>
      </c>
    </row>
    <row r="47" spans="1:11" ht="72" customHeight="1">
      <c r="A47" s="666" t="s">
        <v>412</v>
      </c>
      <c r="B47" s="667"/>
      <c r="C47" s="668"/>
      <c r="D47" s="372" t="s">
        <v>405</v>
      </c>
    </row>
    <row r="48" spans="1:11" ht="18.75" customHeight="1">
      <c r="A48" s="669" t="s">
        <v>403</v>
      </c>
      <c r="B48" s="670"/>
      <c r="C48" s="671"/>
      <c r="D48" s="672" t="s">
        <v>493</v>
      </c>
      <c r="E48" s="673"/>
      <c r="F48" s="673"/>
      <c r="G48" s="674"/>
      <c r="H48" s="463"/>
      <c r="I48" s="675"/>
    </row>
    <row r="49" spans="1:5" ht="21" customHeight="1">
      <c r="A49" s="467" t="s">
        <v>408</v>
      </c>
      <c r="B49" s="467"/>
      <c r="C49" s="467"/>
      <c r="D49" s="468" t="s">
        <v>413</v>
      </c>
      <c r="E49" s="468"/>
    </row>
    <row r="50" spans="1:5" ht="11.25" customHeight="1"/>
  </sheetData>
  <mergeCells count="46">
    <mergeCell ref="A49:C49"/>
    <mergeCell ref="D49:E49"/>
    <mergeCell ref="I33:J33"/>
    <mergeCell ref="A34:K34"/>
    <mergeCell ref="A38:K41"/>
    <mergeCell ref="A47:C47"/>
    <mergeCell ref="A48:C48"/>
    <mergeCell ref="D48:G48"/>
    <mergeCell ref="H48:I48"/>
    <mergeCell ref="G33:H33"/>
    <mergeCell ref="A30:B30"/>
    <mergeCell ref="A31:B32"/>
    <mergeCell ref="A33:B33"/>
    <mergeCell ref="C33:D33"/>
    <mergeCell ref="E33:F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5">
    <dataValidation type="list" allowBlank="1" showInputMessage="1" showErrorMessage="1" sqref="G16:K16" xr:uid="{C63A3613-6ABA-46DD-A3EC-4945CC2820AD}">
      <formula1>"新築,移転新築,増築,改築"</formula1>
    </dataValidation>
    <dataValidation type="list" allowBlank="1" showInputMessage="1" showErrorMessage="1" sqref="K22:K23" xr:uid="{E843DC6D-7E80-4888-A053-DD9A3C6DE5FA}">
      <formula1>"転用,譲渡,交換,貸付,取壊し"</formula1>
    </dataValidation>
    <dataValidation type="list" allowBlank="1" showInputMessage="1" showErrorMessage="1" sqref="I22:I23" xr:uid="{F09E8759-C244-4AE3-9470-3242B525D4B4}">
      <formula1>"有（承認済）,有（申請済）,有（申請予定）,無"</formula1>
    </dataValidation>
    <dataValidation type="list" allowBlank="1" showInputMessage="1" showErrorMessage="1" sqref="B21:B23" xr:uid="{9EFED841-E0BD-4444-98A3-0D20B2393E2B}">
      <formula1>"有,無"</formula1>
    </dataValidation>
    <dataValidation type="list" allowBlank="1" showInputMessage="1" showErrorMessage="1" sqref="B16:F16" xr:uid="{39C799CE-18B0-4065-AC5F-E0AF16FDC09B}">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7.5">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25" t="s">
        <v>389</v>
      </c>
      <c r="U3" s="225" t="s">
        <v>425</v>
      </c>
      <c r="V3" s="160" t="s">
        <v>426</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421</v>
      </c>
      <c r="U4" s="154" t="s">
        <v>422</v>
      </c>
      <c r="V4" s="154" t="s">
        <v>423</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424</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8"/>
      <c r="I13" s="150"/>
      <c r="J13" s="151"/>
      <c r="K13" s="151"/>
      <c r="L13" s="151"/>
      <c r="M13" s="151"/>
    </row>
    <row r="14" spans="2:22">
      <c r="B14" s="1" t="s">
        <v>77</v>
      </c>
      <c r="H14" s="148"/>
      <c r="I14" s="152"/>
      <c r="J14" s="149"/>
      <c r="K14" s="149"/>
      <c r="L14" s="149"/>
      <c r="M14" s="149"/>
    </row>
    <row r="15" spans="2:22">
      <c r="B15" s="223" t="s">
        <v>399</v>
      </c>
      <c r="H15" s="148"/>
      <c r="I15" s="152"/>
      <c r="J15" s="149"/>
      <c r="K15" s="149"/>
      <c r="L15" s="149"/>
      <c r="M15" s="149"/>
    </row>
    <row r="16" spans="2:22">
      <c r="B16" s="223" t="s">
        <v>428</v>
      </c>
      <c r="H16" s="148"/>
      <c r="I16" s="152"/>
      <c r="J16" s="149"/>
      <c r="K16" s="149"/>
      <c r="L16" s="149"/>
      <c r="M16" s="149"/>
    </row>
    <row r="17" spans="2:13">
      <c r="B17" s="223" t="s">
        <v>429</v>
      </c>
      <c r="H17" s="148"/>
      <c r="I17" s="152"/>
      <c r="J17" s="149"/>
      <c r="K17" s="149"/>
      <c r="L17" s="149"/>
      <c r="M17" s="149"/>
    </row>
    <row r="18" spans="2:13">
      <c r="B18" s="223" t="s">
        <v>430</v>
      </c>
      <c r="H18" s="148"/>
      <c r="I18" s="152"/>
      <c r="J18" s="149"/>
      <c r="K18" s="149"/>
      <c r="L18" s="149"/>
      <c r="M18" s="149"/>
    </row>
    <row r="19" spans="2:13">
      <c r="B19" s="223"/>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42">
      <c r="B24" s="1" t="s">
        <v>402</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401</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400</v>
      </c>
      <c r="I37" s="158" t="s">
        <v>367</v>
      </c>
      <c r="J37" s="159">
        <v>0.5</v>
      </c>
      <c r="K37" s="159" t="s">
        <v>370</v>
      </c>
      <c r="L37" s="159">
        <v>0.5</v>
      </c>
      <c r="M37" s="159">
        <v>1</v>
      </c>
    </row>
    <row r="38" spans="1:13">
      <c r="D38" s="2" t="s">
        <v>294</v>
      </c>
      <c r="H38" s="224" t="s">
        <v>389</v>
      </c>
      <c r="I38" s="158" t="s">
        <v>367</v>
      </c>
      <c r="J38" s="159">
        <v>0.33333333333333331</v>
      </c>
      <c r="K38" s="159" t="s">
        <v>370</v>
      </c>
      <c r="L38" s="159">
        <v>0.33333333333333331</v>
      </c>
      <c r="M38" s="159">
        <v>1</v>
      </c>
    </row>
    <row r="39" spans="1:13">
      <c r="D39" s="2" t="s">
        <v>295</v>
      </c>
      <c r="H39" s="224" t="s">
        <v>416</v>
      </c>
      <c r="I39" s="158" t="s">
        <v>379</v>
      </c>
      <c r="J39" s="159">
        <v>0.66666666666666663</v>
      </c>
      <c r="K39" s="159" t="s">
        <v>370</v>
      </c>
      <c r="L39" s="159">
        <v>0.33333333333333331</v>
      </c>
      <c r="M39" s="159">
        <v>0.5</v>
      </c>
    </row>
    <row r="40" spans="1:13">
      <c r="D40" s="2" t="s">
        <v>296</v>
      </c>
      <c r="H40" s="155" t="s">
        <v>414</v>
      </c>
      <c r="I40" s="158" t="s">
        <v>419</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27">
      <c r="B49" s="104" t="s">
        <v>307</v>
      </c>
      <c r="H49" s="1"/>
      <c r="I49" s="1"/>
      <c r="J49" s="1"/>
      <c r="K49" s="1"/>
    </row>
    <row r="50" spans="1:11">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【要記入】経費所要額調書</vt:lpstr>
      <vt:lpstr>【要記入】(様式2) 事業費内訳書（病室）</vt:lpstr>
      <vt:lpstr>【要記入】16 新興感染症（病室）</vt:lpstr>
      <vt:lpstr>（様式2）事業費内訳書 (記載例)</vt:lpstr>
      <vt:lpstr>12-1 スプリンクラー（総括表）見直し前</vt:lpstr>
      <vt:lpstr>12-2スプリンクラー（個別計画書）見直し前</vt:lpstr>
      <vt:lpstr>１6 新興感染症（病室） (記載例)</vt:lpstr>
      <vt:lpstr>管理用（このシートは削除しないでください）</vt:lpstr>
      <vt:lpstr>'（様式2）事業費内訳書 (記載例)'!Print_Area</vt:lpstr>
      <vt:lpstr>'【要記入】(様式2) 事業費内訳書（病室）'!Print_Area</vt:lpstr>
      <vt:lpstr>'【要記入】16 新興感染症（病室）'!Print_Area</vt:lpstr>
      <vt:lpstr>【要記入】経費所要額調書!Print_Area</vt:lpstr>
      <vt:lpstr>'12-1 スプリンクラー（総括表）見直し前'!Print_Area</vt:lpstr>
      <vt:lpstr>'12-2スプリンクラー（個別計画書）見直し前'!Print_Area</vt:lpstr>
      <vt:lpstr>'１6 新興感染症（病室） (記載例)'!Print_Area</vt:lpstr>
      <vt:lpstr>'管理用（このシートは削除しないでください）'!Print_Area</vt:lpstr>
      <vt:lpstr>希望調査票!Print_Area</vt:lpstr>
      <vt:lpstr>'（様式2）事業費内訳書 (記載例)'!Print_Titles</vt:lpstr>
      <vt:lpstr>'【要記入】(様式2) 事業費内訳書（病室）'!Print_Titles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2025-03-25T11:07:12Z</dcterms:modified>
</cp:coreProperties>
</file>